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ZVJEŠTAJI O IZVRŠENJU DRŽAVNOG PRORAČUNA\Polugodišnji 2019\Radna verzija 6-2019\9 Izvršenje financijskih planova izvanproračunskih korisnika\"/>
    </mc:Choice>
  </mc:AlternateContent>
  <bookViews>
    <workbookView xWindow="0" yWindow="0" windowWidth="21570" windowHeight="8055" tabRatio="791" activeTab="4"/>
  </bookViews>
  <sheets>
    <sheet name="bilanca" sheetId="5" r:id="rId1"/>
    <sheet name="prihodi" sheetId="4" r:id="rId2"/>
    <sheet name="rashodi-opći dio" sheetId="12" r:id="rId3"/>
    <sheet name="račun financiranja" sheetId="13" r:id="rId4"/>
    <sheet name="posebni dio" sheetId="1" r:id="rId5"/>
  </sheets>
  <definedNames>
    <definedName name="_xlnm._FilterDatabase" localSheetId="4" hidden="1">'posebni dio'!$A$1:$A$1122</definedName>
    <definedName name="_xlnm.Print_Titles" localSheetId="4">'posebni dio'!$2:$2</definedName>
    <definedName name="_xlnm.Print_Titles" localSheetId="3">'račun financiranja'!$2:$2</definedName>
    <definedName name="_xlnm.Print_Titles" localSheetId="2">'rashodi-opći dio'!$2:$2</definedName>
    <definedName name="_xlnm.Print_Area" localSheetId="0">bilanca!$A$3:$J$31</definedName>
    <definedName name="_xlnm.Print_Area" localSheetId="4">'posebni dio'!$A$1:$G$565</definedName>
    <definedName name="_xlnm.Print_Area" localSheetId="1">prihodi!$A$1:$H$36</definedName>
    <definedName name="_xlnm.Print_Area" localSheetId="3">'račun financiranja'!$A$1:$H$17</definedName>
    <definedName name="_xlnm.Print_Area" localSheetId="2">'rashodi-opći dio'!$A$1:$H$89</definedName>
  </definedNames>
  <calcPr calcId="162913"/>
</workbook>
</file>

<file path=xl/calcChain.xml><?xml version="1.0" encoding="utf-8"?>
<calcChain xmlns="http://schemas.openxmlformats.org/spreadsheetml/2006/main">
  <c r="F505" i="1" l="1"/>
  <c r="E504" i="1"/>
  <c r="D504" i="1"/>
  <c r="C504" i="1"/>
  <c r="C503" i="1" s="1"/>
  <c r="E503" i="1"/>
  <c r="D503" i="1"/>
  <c r="F438" i="1"/>
  <c r="E437" i="1"/>
  <c r="D437" i="1"/>
  <c r="D436" i="1" s="1"/>
  <c r="D435" i="1" s="1"/>
  <c r="D434" i="1" s="1"/>
  <c r="C437" i="1"/>
  <c r="C436" i="1" s="1"/>
  <c r="C435" i="1" s="1"/>
  <c r="C434" i="1" s="1"/>
  <c r="F386" i="1"/>
  <c r="E385" i="1"/>
  <c r="D385" i="1"/>
  <c r="D384" i="1" s="1"/>
  <c r="D383" i="1" s="1"/>
  <c r="D382" i="1" s="1"/>
  <c r="C385" i="1"/>
  <c r="C384" i="1"/>
  <c r="C383" i="1" s="1"/>
  <c r="C382" i="1" s="1"/>
  <c r="D372" i="1"/>
  <c r="C372" i="1"/>
  <c r="F374" i="1"/>
  <c r="E373" i="1"/>
  <c r="D373" i="1"/>
  <c r="C373" i="1"/>
  <c r="C217" i="1"/>
  <c r="C216" i="1" s="1"/>
  <c r="F218" i="1"/>
  <c r="E217" i="1"/>
  <c r="E216" i="1" s="1"/>
  <c r="D217" i="1"/>
  <c r="D216" i="1" s="1"/>
  <c r="E130" i="1"/>
  <c r="D130" i="1"/>
  <c r="C130" i="1"/>
  <c r="E133" i="1"/>
  <c r="D133" i="1"/>
  <c r="C133" i="1"/>
  <c r="F136" i="1"/>
  <c r="D79" i="1"/>
  <c r="F80" i="1"/>
  <c r="E79" i="1"/>
  <c r="C79" i="1"/>
  <c r="C564" i="1"/>
  <c r="C560" i="1"/>
  <c r="C559" i="1" s="1"/>
  <c r="C558" i="1" s="1"/>
  <c r="C556" i="1"/>
  <c r="C555" i="1" s="1"/>
  <c r="C553" i="1"/>
  <c r="C552" i="1" s="1"/>
  <c r="C547" i="1"/>
  <c r="C538" i="1"/>
  <c r="C532" i="1"/>
  <c r="C527" i="1"/>
  <c r="C523" i="1"/>
  <c r="C521" i="1"/>
  <c r="C517" i="1"/>
  <c r="C510" i="1"/>
  <c r="C509" i="1" s="1"/>
  <c r="C508" i="1" s="1"/>
  <c r="C501" i="1"/>
  <c r="C500" i="1" s="1"/>
  <c r="C495" i="1"/>
  <c r="C494" i="1" s="1"/>
  <c r="C492" i="1"/>
  <c r="C491" i="1" s="1"/>
  <c r="C489" i="1"/>
  <c r="C488" i="1" s="1"/>
  <c r="C482" i="1"/>
  <c r="C481" i="1" s="1"/>
  <c r="C479" i="1"/>
  <c r="C478" i="1" s="1"/>
  <c r="C473" i="1"/>
  <c r="C472" i="1" s="1"/>
  <c r="C471" i="1" s="1"/>
  <c r="C469" i="1"/>
  <c r="C465" i="1"/>
  <c r="C463" i="1"/>
  <c r="C459" i="1"/>
  <c r="C455" i="1"/>
  <c r="C452" i="1"/>
  <c r="C451" i="1" s="1"/>
  <c r="C446" i="1"/>
  <c r="C445" i="1" s="1"/>
  <c r="C441" i="1" s="1"/>
  <c r="C440" i="1" s="1"/>
  <c r="C443" i="1"/>
  <c r="C442" i="1"/>
  <c r="C431" i="1"/>
  <c r="C430" i="1" s="1"/>
  <c r="C429" i="1" s="1"/>
  <c r="C425" i="1"/>
  <c r="C424" i="1"/>
  <c r="C422" i="1"/>
  <c r="C421" i="1" s="1"/>
  <c r="C416" i="1"/>
  <c r="C414" i="1"/>
  <c r="C411" i="1"/>
  <c r="C410" i="1" s="1"/>
  <c r="C408" i="1"/>
  <c r="C407" i="1" s="1"/>
  <c r="C401" i="1"/>
  <c r="C400" i="1" s="1"/>
  <c r="C397" i="1"/>
  <c r="C396" i="1" s="1"/>
  <c r="C393" i="1"/>
  <c r="C391" i="1"/>
  <c r="C379" i="1"/>
  <c r="C378" i="1"/>
  <c r="C376" i="1"/>
  <c r="C375" i="1" s="1"/>
  <c r="C367" i="1"/>
  <c r="C366" i="1" s="1"/>
  <c r="C364" i="1"/>
  <c r="C363" i="1" s="1"/>
  <c r="C360" i="1"/>
  <c r="C359" i="1" s="1"/>
  <c r="C354" i="1"/>
  <c r="C353" i="1" s="1"/>
  <c r="C351" i="1"/>
  <c r="C350" i="1" s="1"/>
  <c r="C345" i="1"/>
  <c r="C344" i="1" s="1"/>
  <c r="C343" i="1" s="1"/>
  <c r="C337" i="1"/>
  <c r="C336" i="1" s="1"/>
  <c r="C335" i="1" s="1"/>
  <c r="C333" i="1"/>
  <c r="C332" i="1" s="1"/>
  <c r="C331" i="1" s="1"/>
  <c r="C327" i="1"/>
  <c r="C326" i="1" s="1"/>
  <c r="C324" i="1"/>
  <c r="C323" i="1" s="1"/>
  <c r="C318" i="1"/>
  <c r="C317" i="1" s="1"/>
  <c r="C314" i="1"/>
  <c r="C313" i="1" s="1"/>
  <c r="C308" i="1"/>
  <c r="C307" i="1" s="1"/>
  <c r="C306" i="1" s="1"/>
  <c r="C302" i="1"/>
  <c r="C301" i="1" s="1"/>
  <c r="C300" i="1" s="1"/>
  <c r="C299" i="1" s="1"/>
  <c r="C296" i="1"/>
  <c r="C295" i="1" s="1"/>
  <c r="C294" i="1" s="1"/>
  <c r="C293" i="1" s="1"/>
  <c r="C290" i="1"/>
  <c r="C289" i="1" s="1"/>
  <c r="C288" i="1" s="1"/>
  <c r="C284" i="1"/>
  <c r="C283" i="1" s="1"/>
  <c r="C280" i="1"/>
  <c r="C277" i="1"/>
  <c r="C276" i="1" s="1"/>
  <c r="C271" i="1"/>
  <c r="C270" i="1" s="1"/>
  <c r="C269" i="1" s="1"/>
  <c r="C268" i="1" s="1"/>
  <c r="C265" i="1"/>
  <c r="C263" i="1"/>
  <c r="C257" i="1"/>
  <c r="C251" i="1"/>
  <c r="C250" i="1" s="1"/>
  <c r="C245" i="1"/>
  <c r="C244" i="1" s="1"/>
  <c r="C239" i="1"/>
  <c r="C238" i="1" s="1"/>
  <c r="C233" i="1"/>
  <c r="C232" i="1" s="1"/>
  <c r="C229" i="1"/>
  <c r="C228" i="1" s="1"/>
  <c r="C226" i="1"/>
  <c r="C225" i="1" s="1"/>
  <c r="C220" i="1"/>
  <c r="C214" i="1"/>
  <c r="C213" i="1" s="1"/>
  <c r="C208" i="1"/>
  <c r="C207" i="1" s="1"/>
  <c r="C205" i="1"/>
  <c r="C202" i="1"/>
  <c r="C201" i="1" s="1"/>
  <c r="C196" i="1"/>
  <c r="C195" i="1" s="1"/>
  <c r="C192" i="1"/>
  <c r="C191" i="1" s="1"/>
  <c r="C189" i="1"/>
  <c r="C188" i="1" s="1"/>
  <c r="C182" i="1"/>
  <c r="C181" i="1" s="1"/>
  <c r="C179" i="1"/>
  <c r="C178" i="1" s="1"/>
  <c r="C176" i="1"/>
  <c r="C174" i="1"/>
  <c r="C168" i="1"/>
  <c r="C161" i="1"/>
  <c r="C158" i="1"/>
  <c r="C157" i="1" s="1"/>
  <c r="C152" i="1"/>
  <c r="C151" i="1" s="1"/>
  <c r="C144" i="1"/>
  <c r="C143" i="1" s="1"/>
  <c r="C141" i="1"/>
  <c r="C127" i="1"/>
  <c r="C122" i="1"/>
  <c r="C119" i="1"/>
  <c r="C115" i="1"/>
  <c r="C113" i="1"/>
  <c r="C107" i="1"/>
  <c r="C105" i="1"/>
  <c r="C101" i="1"/>
  <c r="C100" i="1" s="1"/>
  <c r="C93" i="1"/>
  <c r="C89" i="1"/>
  <c r="C85" i="1"/>
  <c r="C81" i="1"/>
  <c r="C75" i="1"/>
  <c r="C69" i="1"/>
  <c r="C68" i="1" s="1"/>
  <c r="C67" i="1" s="1"/>
  <c r="C65" i="1"/>
  <c r="C63" i="1"/>
  <c r="C57" i="1"/>
  <c r="C55" i="1"/>
  <c r="C50" i="1"/>
  <c r="C49" i="1" s="1"/>
  <c r="C41" i="1"/>
  <c r="C31" i="1"/>
  <c r="C25" i="1"/>
  <c r="C20" i="1"/>
  <c r="C16" i="1"/>
  <c r="C14" i="1"/>
  <c r="C10" i="1"/>
  <c r="F11" i="1"/>
  <c r="F12" i="1"/>
  <c r="F13" i="1"/>
  <c r="F15" i="1"/>
  <c r="F17" i="1"/>
  <c r="F18" i="1"/>
  <c r="F21" i="1"/>
  <c r="F22" i="1"/>
  <c r="F23" i="1"/>
  <c r="F24" i="1"/>
  <c r="F26" i="1"/>
  <c r="F27" i="1"/>
  <c r="F29" i="1"/>
  <c r="F32" i="1"/>
  <c r="F33" i="1"/>
  <c r="F34" i="1"/>
  <c r="F35" i="1"/>
  <c r="F36" i="1"/>
  <c r="F38" i="1"/>
  <c r="F39" i="1"/>
  <c r="F40" i="1"/>
  <c r="F42" i="1"/>
  <c r="F44" i="1"/>
  <c r="F45" i="1"/>
  <c r="F46" i="1"/>
  <c r="F51" i="1"/>
  <c r="F52" i="1"/>
  <c r="F53" i="1"/>
  <c r="F64" i="1"/>
  <c r="F76" i="1"/>
  <c r="F77" i="1"/>
  <c r="F78" i="1"/>
  <c r="F82" i="1"/>
  <c r="F83" i="1"/>
  <c r="F86" i="1"/>
  <c r="F87" i="1"/>
  <c r="F88" i="1"/>
  <c r="F90" i="1"/>
  <c r="F95" i="1"/>
  <c r="F96" i="1"/>
  <c r="F99" i="1"/>
  <c r="F102" i="1"/>
  <c r="F106" i="1"/>
  <c r="F134" i="1"/>
  <c r="F135" i="1"/>
  <c r="F153" i="1"/>
  <c r="F162" i="1"/>
  <c r="F163" i="1"/>
  <c r="F169" i="1"/>
  <c r="F177" i="1"/>
  <c r="F180" i="1"/>
  <c r="F183" i="1"/>
  <c r="F184" i="1"/>
  <c r="F193" i="1"/>
  <c r="F197" i="1"/>
  <c r="F215" i="1"/>
  <c r="F227" i="1"/>
  <c r="F246" i="1"/>
  <c r="F252" i="1"/>
  <c r="F258" i="1"/>
  <c r="F278" i="1"/>
  <c r="F281" i="1"/>
  <c r="F282" i="1"/>
  <c r="F291" i="1"/>
  <c r="F377" i="1"/>
  <c r="F412" i="1"/>
  <c r="F493" i="1"/>
  <c r="F496" i="1"/>
  <c r="F502" i="1"/>
  <c r="F511" i="1"/>
  <c r="F545" i="1"/>
  <c r="F551" i="1"/>
  <c r="F554" i="1"/>
  <c r="C499" i="1" l="1"/>
  <c r="F130" i="1"/>
  <c r="F504" i="1"/>
  <c r="F373" i="1"/>
  <c r="C262" i="1"/>
  <c r="C261" i="1" s="1"/>
  <c r="C371" i="1"/>
  <c r="C370" i="1" s="1"/>
  <c r="C477" i="1"/>
  <c r="C476" i="1" s="1"/>
  <c r="C104" i="1"/>
  <c r="F503" i="1"/>
  <c r="E384" i="1"/>
  <c r="C390" i="1"/>
  <c r="C389" i="1" s="1"/>
  <c r="C388" i="1" s="1"/>
  <c r="F385" i="1"/>
  <c r="C349" i="1"/>
  <c r="C348" i="1" s="1"/>
  <c r="E372" i="1"/>
  <c r="F372" i="1" s="1"/>
  <c r="E436" i="1"/>
  <c r="E435" i="1" s="1"/>
  <c r="E434" i="1" s="1"/>
  <c r="C112" i="1"/>
  <c r="C54" i="1"/>
  <c r="C526" i="1"/>
  <c r="F79" i="1"/>
  <c r="F437" i="1"/>
  <c r="C428" i="1"/>
  <c r="C224" i="1"/>
  <c r="C312" i="1"/>
  <c r="C256" i="1"/>
  <c r="C255" i="1" s="1"/>
  <c r="F216" i="1"/>
  <c r="F217" i="1"/>
  <c r="C187" i="1"/>
  <c r="C186" i="1" s="1"/>
  <c r="C167" i="1"/>
  <c r="C166" i="1" s="1"/>
  <c r="C165" i="1" s="1"/>
  <c r="C150" i="1"/>
  <c r="C118" i="1"/>
  <c r="C103" i="1"/>
  <c r="C74" i="1"/>
  <c r="C19" i="1"/>
  <c r="C311" i="1"/>
  <c r="C507" i="1"/>
  <c r="C249" i="1"/>
  <c r="C487" i="1"/>
  <c r="C498" i="1"/>
  <c r="C237" i="1"/>
  <c r="C287" i="1"/>
  <c r="C305" i="1"/>
  <c r="C330" i="1"/>
  <c r="C342" i="1"/>
  <c r="C243" i="1"/>
  <c r="C111" i="1"/>
  <c r="C160" i="1"/>
  <c r="C173" i="1"/>
  <c r="C420" i="1"/>
  <c r="C516" i="1"/>
  <c r="C84" i="1"/>
  <c r="C231" i="1"/>
  <c r="C9" i="1"/>
  <c r="C62" i="1"/>
  <c r="C132" i="1"/>
  <c r="F133" i="1"/>
  <c r="C204" i="1"/>
  <c r="C200" i="1" s="1"/>
  <c r="C140" i="1"/>
  <c r="C219" i="1"/>
  <c r="C212" i="1" s="1"/>
  <c r="C279" i="1"/>
  <c r="C322" i="1"/>
  <c r="C358" i="1"/>
  <c r="C413" i="1"/>
  <c r="C406" i="1" s="1"/>
  <c r="C458" i="1"/>
  <c r="F434" i="1" l="1"/>
  <c r="F436" i="1"/>
  <c r="F384" i="1"/>
  <c r="E383" i="1"/>
  <c r="C450" i="1"/>
  <c r="C449" i="1" s="1"/>
  <c r="F435" i="1"/>
  <c r="C149" i="1"/>
  <c r="C321" i="1"/>
  <c r="C131" i="1"/>
  <c r="C61" i="1"/>
  <c r="C254" i="1"/>
  <c r="C172" i="1"/>
  <c r="C242" i="1"/>
  <c r="C515" i="1"/>
  <c r="C156" i="1"/>
  <c r="C110" i="1"/>
  <c r="C405" i="1"/>
  <c r="C248" i="1"/>
  <c r="C275" i="1"/>
  <c r="C139" i="1"/>
  <c r="C73" i="1"/>
  <c r="C8" i="1"/>
  <c r="C223" i="1"/>
  <c r="C419" i="1"/>
  <c r="C236" i="1"/>
  <c r="C357" i="1"/>
  <c r="C199" i="1"/>
  <c r="C486" i="1"/>
  <c r="C260" i="1"/>
  <c r="F9" i="13"/>
  <c r="E9" i="13"/>
  <c r="D9" i="13"/>
  <c r="G11" i="13"/>
  <c r="G8" i="13"/>
  <c r="G9" i="13"/>
  <c r="G10" i="13"/>
  <c r="G13" i="13"/>
  <c r="D16" i="13"/>
  <c r="D15" i="13" s="1"/>
  <c r="D14" i="13" s="1"/>
  <c r="F24" i="5" s="1"/>
  <c r="D12" i="13"/>
  <c r="D7" i="13"/>
  <c r="G7" i="12"/>
  <c r="G8" i="12"/>
  <c r="G9" i="12"/>
  <c r="G11" i="12"/>
  <c r="G13" i="12"/>
  <c r="G14" i="12"/>
  <c r="G17" i="12"/>
  <c r="G18" i="12"/>
  <c r="G19" i="12"/>
  <c r="G20" i="12"/>
  <c r="G22" i="12"/>
  <c r="G23" i="12"/>
  <c r="G25" i="12"/>
  <c r="G28" i="12"/>
  <c r="G29" i="12"/>
  <c r="G30" i="12"/>
  <c r="G31" i="12"/>
  <c r="G32" i="12"/>
  <c r="G34" i="12"/>
  <c r="G35" i="12"/>
  <c r="G36" i="12"/>
  <c r="G38" i="12"/>
  <c r="G40" i="12"/>
  <c r="G41" i="12"/>
  <c r="G42" i="12"/>
  <c r="G44" i="12"/>
  <c r="G47" i="12"/>
  <c r="G49" i="12"/>
  <c r="G50" i="12"/>
  <c r="G51" i="12"/>
  <c r="G57" i="12"/>
  <c r="G61" i="12"/>
  <c r="G62" i="12"/>
  <c r="G67" i="12"/>
  <c r="G70" i="12"/>
  <c r="G72" i="12"/>
  <c r="G73" i="12"/>
  <c r="G75" i="12"/>
  <c r="G76" i="12"/>
  <c r="G85" i="12"/>
  <c r="G86" i="12"/>
  <c r="G87" i="12"/>
  <c r="D88" i="12"/>
  <c r="D84" i="12"/>
  <c r="D82" i="12"/>
  <c r="D79" i="12"/>
  <c r="D74" i="12"/>
  <c r="D71" i="12"/>
  <c r="D69" i="12"/>
  <c r="D66" i="12"/>
  <c r="D64" i="12"/>
  <c r="D60" i="12"/>
  <c r="D59" i="12" s="1"/>
  <c r="D56" i="12"/>
  <c r="D54" i="12"/>
  <c r="D53" i="12" s="1"/>
  <c r="D48" i="12"/>
  <c r="D46" i="12"/>
  <c r="D37" i="12"/>
  <c r="D27" i="12"/>
  <c r="D21" i="12"/>
  <c r="D16" i="12"/>
  <c r="D12" i="12"/>
  <c r="D10" i="12"/>
  <c r="D6" i="12"/>
  <c r="D7" i="4"/>
  <c r="G8" i="4"/>
  <c r="G11" i="4"/>
  <c r="G14" i="4"/>
  <c r="G18" i="4"/>
  <c r="G19" i="4"/>
  <c r="G21" i="4"/>
  <c r="G26" i="4"/>
  <c r="G28" i="4"/>
  <c r="G32" i="4"/>
  <c r="G35" i="4"/>
  <c r="D34" i="4"/>
  <c r="D33" i="4"/>
  <c r="D30" i="4"/>
  <c r="D29" i="4"/>
  <c r="D27" i="4"/>
  <c r="D25" i="4"/>
  <c r="D22" i="4"/>
  <c r="D17" i="4"/>
  <c r="D13" i="4"/>
  <c r="D10" i="4"/>
  <c r="D6" i="4" s="1"/>
  <c r="I25" i="5"/>
  <c r="D24" i="4" l="1"/>
  <c r="D63" i="12"/>
  <c r="D81" i="12"/>
  <c r="C340" i="1"/>
  <c r="E382" i="1"/>
  <c r="F383" i="1"/>
  <c r="C211" i="1"/>
  <c r="C60" i="1"/>
  <c r="C7" i="1"/>
  <c r="C138" i="1"/>
  <c r="C514" i="1"/>
  <c r="C171" i="1"/>
  <c r="C72" i="1"/>
  <c r="C274" i="1"/>
  <c r="C155" i="1"/>
  <c r="D6" i="13"/>
  <c r="D78" i="12"/>
  <c r="D68" i="12"/>
  <c r="D45" i="12"/>
  <c r="D15" i="12"/>
  <c r="D5" i="12"/>
  <c r="D16" i="4"/>
  <c r="E89" i="1"/>
  <c r="F89" i="1" s="1"/>
  <c r="D89" i="1"/>
  <c r="F382" i="1" l="1"/>
  <c r="C513" i="1"/>
  <c r="C5" i="1"/>
  <c r="C147" i="1"/>
  <c r="D5" i="13"/>
  <c r="F23" i="5" s="1"/>
  <c r="D77" i="12"/>
  <c r="F15" i="5" s="1"/>
  <c r="D4" i="12"/>
  <c r="D5" i="4"/>
  <c r="F11" i="5" s="1"/>
  <c r="F13" i="5" s="1"/>
  <c r="G46" i="1"/>
  <c r="G45" i="1"/>
  <c r="F14" i="5" l="1"/>
  <c r="F16" i="5" s="1"/>
  <c r="F17" i="5" s="1"/>
  <c r="C4" i="1"/>
  <c r="D4" i="13"/>
  <c r="D93" i="1"/>
  <c r="E93" i="1"/>
  <c r="F93" i="1" s="1"/>
  <c r="G95" i="1"/>
  <c r="F26" i="5" l="1"/>
  <c r="F27" i="5" s="1"/>
  <c r="F29" i="5"/>
  <c r="E393" i="1"/>
  <c r="E158" i="1" l="1"/>
  <c r="E463" i="1" l="1"/>
  <c r="D463" i="1"/>
  <c r="E239" i="1"/>
  <c r="D239" i="1"/>
  <c r="D238" i="1" s="1"/>
  <c r="D237" i="1" s="1"/>
  <c r="D236" i="1" s="1"/>
  <c r="E238" i="1" l="1"/>
  <c r="E237" i="1" l="1"/>
  <c r="E119" i="1"/>
  <c r="D119" i="1"/>
  <c r="E236" i="1" l="1"/>
  <c r="G93" i="1"/>
  <c r="G511" i="1"/>
  <c r="G285" i="1"/>
  <c r="G246" i="1"/>
  <c r="G221" i="1"/>
  <c r="G183" i="1"/>
  <c r="G159" i="1"/>
  <c r="G70" i="1"/>
  <c r="E127" i="1" l="1"/>
  <c r="D127" i="1"/>
  <c r="E122" i="1"/>
  <c r="D122" i="1"/>
  <c r="E75" i="1"/>
  <c r="D75" i="1"/>
  <c r="G89" i="1"/>
  <c r="F75" i="1" l="1"/>
  <c r="F17" i="4"/>
  <c r="G17" i="4" s="1"/>
  <c r="F7" i="4"/>
  <c r="E7" i="4"/>
  <c r="F12" i="12"/>
  <c r="G12" i="12" s="1"/>
  <c r="E12" i="12"/>
  <c r="F46" i="12"/>
  <c r="G46" i="12" s="1"/>
  <c r="E46" i="12"/>
  <c r="H17" i="13"/>
  <c r="F12" i="13"/>
  <c r="G12" i="13" s="1"/>
  <c r="E12" i="13"/>
  <c r="E16" i="1"/>
  <c r="F16" i="1" s="1"/>
  <c r="D16" i="1"/>
  <c r="E63" i="1"/>
  <c r="F63" i="1" s="1"/>
  <c r="D63" i="1"/>
  <c r="E168" i="1"/>
  <c r="F168" i="1" s="1"/>
  <c r="D168" i="1"/>
  <c r="E351" i="1"/>
  <c r="D351" i="1"/>
  <c r="D350" i="1" s="1"/>
  <c r="E367" i="1"/>
  <c r="D367" i="1"/>
  <c r="E379" i="1"/>
  <c r="D379" i="1"/>
  <c r="E411" i="1"/>
  <c r="F411" i="1" s="1"/>
  <c r="D411" i="1"/>
  <c r="E501" i="1"/>
  <c r="F501" i="1" s="1"/>
  <c r="D501" i="1"/>
  <c r="E510" i="1"/>
  <c r="F510" i="1" s="1"/>
  <c r="D510" i="1"/>
  <c r="E350" i="1" l="1"/>
  <c r="G510" i="1"/>
  <c r="G346" i="1"/>
  <c r="E564" i="1"/>
  <c r="D564" i="1"/>
  <c r="E560" i="1"/>
  <c r="D560" i="1"/>
  <c r="E556" i="1"/>
  <c r="D556" i="1"/>
  <c r="D555" i="1" s="1"/>
  <c r="E553" i="1"/>
  <c r="D553" i="1"/>
  <c r="D552" i="1" s="1"/>
  <c r="E547" i="1"/>
  <c r="F547" i="1" s="1"/>
  <c r="D547" i="1"/>
  <c r="E538" i="1"/>
  <c r="F538" i="1" s="1"/>
  <c r="D538" i="1"/>
  <c r="E532" i="1"/>
  <c r="D532" i="1"/>
  <c r="E527" i="1"/>
  <c r="D527" i="1"/>
  <c r="E523" i="1"/>
  <c r="D523" i="1"/>
  <c r="E521" i="1"/>
  <c r="D521" i="1"/>
  <c r="E517" i="1"/>
  <c r="D517" i="1"/>
  <c r="G565" i="1"/>
  <c r="G563" i="1"/>
  <c r="G562" i="1"/>
  <c r="G561" i="1"/>
  <c r="G557" i="1"/>
  <c r="G554" i="1"/>
  <c r="G551" i="1"/>
  <c r="G550" i="1"/>
  <c r="G549" i="1"/>
  <c r="G548" i="1"/>
  <c r="G546" i="1"/>
  <c r="G545" i="1"/>
  <c r="G544" i="1"/>
  <c r="G543" i="1"/>
  <c r="G542" i="1"/>
  <c r="G541" i="1"/>
  <c r="G540" i="1"/>
  <c r="G539" i="1"/>
  <c r="G537" i="1"/>
  <c r="G536" i="1"/>
  <c r="G535" i="1"/>
  <c r="G534" i="1"/>
  <c r="G533" i="1"/>
  <c r="G531" i="1"/>
  <c r="G530" i="1"/>
  <c r="G529" i="1"/>
  <c r="G528" i="1"/>
  <c r="G525" i="1"/>
  <c r="G524" i="1"/>
  <c r="G522" i="1"/>
  <c r="G520" i="1"/>
  <c r="G519" i="1"/>
  <c r="G518" i="1"/>
  <c r="E552" i="1" l="1"/>
  <c r="F552" i="1" s="1"/>
  <c r="F553" i="1"/>
  <c r="E555" i="1"/>
  <c r="D559" i="1"/>
  <c r="D558" i="1" s="1"/>
  <c r="E559" i="1"/>
  <c r="D516" i="1"/>
  <c r="E526" i="1"/>
  <c r="F526" i="1" s="1"/>
  <c r="D526" i="1"/>
  <c r="E516" i="1"/>
  <c r="G517" i="1"/>
  <c r="G532" i="1"/>
  <c r="G521" i="1"/>
  <c r="G553" i="1"/>
  <c r="G527" i="1"/>
  <c r="G564" i="1"/>
  <c r="G560" i="1"/>
  <c r="G523" i="1"/>
  <c r="G538" i="1"/>
  <c r="G547" i="1"/>
  <c r="G556" i="1"/>
  <c r="E558" i="1" l="1"/>
  <c r="G552" i="1"/>
  <c r="D515" i="1"/>
  <c r="D514" i="1" s="1"/>
  <c r="D513" i="1" s="1"/>
  <c r="E515" i="1"/>
  <c r="G526" i="1"/>
  <c r="G555" i="1"/>
  <c r="G559" i="1"/>
  <c r="G516" i="1"/>
  <c r="G558" i="1"/>
  <c r="E514" i="1" l="1"/>
  <c r="F515" i="1"/>
  <c r="E459" i="1"/>
  <c r="E452" i="1"/>
  <c r="E455" i="1"/>
  <c r="D452" i="1"/>
  <c r="D455" i="1"/>
  <c r="D459" i="1"/>
  <c r="D465" i="1"/>
  <c r="D469" i="1"/>
  <c r="D473" i="1"/>
  <c r="D472" i="1" s="1"/>
  <c r="G474" i="1"/>
  <c r="E473" i="1"/>
  <c r="E469" i="1"/>
  <c r="G470" i="1"/>
  <c r="G468" i="1"/>
  <c r="G467" i="1"/>
  <c r="G466" i="1"/>
  <c r="E465" i="1"/>
  <c r="G462" i="1"/>
  <c r="G461" i="1"/>
  <c r="G460" i="1"/>
  <c r="G457" i="1"/>
  <c r="G456" i="1"/>
  <c r="G454" i="1"/>
  <c r="G453" i="1"/>
  <c r="E472" i="1" l="1"/>
  <c r="E471" i="1" s="1"/>
  <c r="E513" i="1"/>
  <c r="F513" i="1" s="1"/>
  <c r="F514" i="1"/>
  <c r="D458" i="1"/>
  <c r="E458" i="1"/>
  <c r="D471" i="1"/>
  <c r="E451" i="1"/>
  <c r="D451" i="1"/>
  <c r="G473" i="1"/>
  <c r="G459" i="1"/>
  <c r="G465" i="1"/>
  <c r="G455" i="1"/>
  <c r="G452" i="1"/>
  <c r="G471" i="1" l="1"/>
  <c r="D450" i="1"/>
  <c r="D449" i="1" s="1"/>
  <c r="G472" i="1"/>
  <c r="G451" i="1"/>
  <c r="G135" i="1" l="1"/>
  <c r="G402" i="1" l="1"/>
  <c r="E401" i="1"/>
  <c r="D401" i="1"/>
  <c r="G180" i="1" l="1"/>
  <c r="E482" i="1" l="1"/>
  <c r="D482" i="1"/>
  <c r="G484" i="1"/>
  <c r="E85" i="1" l="1"/>
  <c r="F85" i="1" s="1"/>
  <c r="E81" i="1"/>
  <c r="E50" i="1"/>
  <c r="F50" i="1" s="1"/>
  <c r="E41" i="1"/>
  <c r="F41" i="1" s="1"/>
  <c r="E31" i="1"/>
  <c r="F31" i="1" s="1"/>
  <c r="E25" i="1"/>
  <c r="F25" i="1" s="1"/>
  <c r="E20" i="1"/>
  <c r="F20" i="1" s="1"/>
  <c r="E10" i="1"/>
  <c r="F10" i="1" s="1"/>
  <c r="F84" i="12"/>
  <c r="G84" i="12" s="1"/>
  <c r="E84" i="12"/>
  <c r="H58" i="12"/>
  <c r="H43" i="12"/>
  <c r="H40" i="12"/>
  <c r="H20" i="12"/>
  <c r="F81" i="1" l="1"/>
  <c r="E74" i="1"/>
  <c r="F74" i="1" s="1"/>
  <c r="G432" i="1"/>
  <c r="G380" i="1"/>
  <c r="G444" i="1" l="1"/>
  <c r="E443" i="1"/>
  <c r="D443" i="1"/>
  <c r="D442" i="1" s="1"/>
  <c r="E442" i="1" l="1"/>
  <c r="G442" i="1"/>
  <c r="G443" i="1"/>
  <c r="G415" i="1"/>
  <c r="E414" i="1"/>
  <c r="D414" i="1"/>
  <c r="G417" i="1"/>
  <c r="E416" i="1"/>
  <c r="D416" i="1"/>
  <c r="E413" i="1" l="1"/>
  <c r="D413" i="1"/>
  <c r="G414" i="1"/>
  <c r="G416" i="1"/>
  <c r="G413" i="1" l="1"/>
  <c r="G258" i="1"/>
  <c r="G47" i="1"/>
  <c r="G24" i="1"/>
  <c r="G338" i="1" l="1"/>
  <c r="E337" i="1"/>
  <c r="D337" i="1"/>
  <c r="D336" i="1" s="1"/>
  <c r="D335" i="1" s="1"/>
  <c r="G334" i="1"/>
  <c r="E333" i="1"/>
  <c r="D333" i="1"/>
  <c r="G297" i="1"/>
  <c r="E296" i="1"/>
  <c r="D296" i="1"/>
  <c r="G303" i="1"/>
  <c r="E302" i="1"/>
  <c r="D302" i="1"/>
  <c r="D301" i="1" s="1"/>
  <c r="D300" i="1" s="1"/>
  <c r="G206" i="1"/>
  <c r="G209" i="1"/>
  <c r="G203" i="1"/>
  <c r="E202" i="1"/>
  <c r="D202" i="1"/>
  <c r="D201" i="1" s="1"/>
  <c r="G291" i="1"/>
  <c r="E220" i="1"/>
  <c r="D220" i="1"/>
  <c r="D219" i="1" s="1"/>
  <c r="G215" i="1"/>
  <c r="E214" i="1"/>
  <c r="F214" i="1" s="1"/>
  <c r="D214" i="1"/>
  <c r="D213" i="1" s="1"/>
  <c r="G190" i="1"/>
  <c r="E189" i="1"/>
  <c r="D189" i="1"/>
  <c r="D188" i="1" s="1"/>
  <c r="E201" i="1" l="1"/>
  <c r="D212" i="1"/>
  <c r="E336" i="1"/>
  <c r="E335" i="1" s="1"/>
  <c r="E301" i="1"/>
  <c r="G301" i="1" s="1"/>
  <c r="E332" i="1"/>
  <c r="E219" i="1"/>
  <c r="G220" i="1"/>
  <c r="G189" i="1"/>
  <c r="G214" i="1"/>
  <c r="G336" i="1"/>
  <c r="G337" i="1"/>
  <c r="G296" i="1"/>
  <c r="G201" i="1"/>
  <c r="G333" i="1"/>
  <c r="D332" i="1"/>
  <c r="D331" i="1" s="1"/>
  <c r="D330" i="1" s="1"/>
  <c r="E295" i="1"/>
  <c r="D295" i="1"/>
  <c r="G302" i="1"/>
  <c r="D299" i="1"/>
  <c r="G202" i="1"/>
  <c r="E213" i="1"/>
  <c r="E188" i="1"/>
  <c r="G169" i="1"/>
  <c r="E212" i="1" l="1"/>
  <c r="F212" i="1" s="1"/>
  <c r="F213" i="1"/>
  <c r="G188" i="1"/>
  <c r="G219" i="1"/>
  <c r="E331" i="1"/>
  <c r="E300" i="1"/>
  <c r="G300" i="1" s="1"/>
  <c r="G213" i="1"/>
  <c r="G335" i="1"/>
  <c r="G332" i="1"/>
  <c r="E294" i="1"/>
  <c r="G295" i="1"/>
  <c r="D294" i="1"/>
  <c r="D115" i="1"/>
  <c r="E299" i="1" l="1"/>
  <c r="E330" i="1"/>
  <c r="G299" i="1"/>
  <c r="G331" i="1"/>
  <c r="E293" i="1"/>
  <c r="G294" i="1"/>
  <c r="D293" i="1"/>
  <c r="D118" i="1"/>
  <c r="G281" i="1"/>
  <c r="G282" i="1"/>
  <c r="G330" i="1" l="1"/>
  <c r="G293" i="1"/>
  <c r="E113" i="1"/>
  <c r="D113" i="1"/>
  <c r="E118" i="1"/>
  <c r="G126" i="1"/>
  <c r="G125" i="1"/>
  <c r="G124" i="1"/>
  <c r="G120" i="1"/>
  <c r="G117" i="1"/>
  <c r="G116" i="1"/>
  <c r="E115" i="1"/>
  <c r="G114" i="1"/>
  <c r="G102" i="1"/>
  <c r="E364" i="1"/>
  <c r="D364" i="1"/>
  <c r="E271" i="1"/>
  <c r="D271" i="1"/>
  <c r="D270" i="1" s="1"/>
  <c r="E65" i="1"/>
  <c r="D65" i="1"/>
  <c r="E270" i="1" l="1"/>
  <c r="G168" i="1"/>
  <c r="D112" i="1"/>
  <c r="E112" i="1"/>
  <c r="G115" i="1"/>
  <c r="G122" i="1"/>
  <c r="G113" i="1"/>
  <c r="G119" i="1"/>
  <c r="G65" i="1"/>
  <c r="E111" i="1" l="1"/>
  <c r="D111" i="1"/>
  <c r="G118" i="1"/>
  <c r="G112" i="1"/>
  <c r="H13" i="13"/>
  <c r="E110" i="1" l="1"/>
  <c r="D110" i="1"/>
  <c r="G111" i="1"/>
  <c r="G110" i="1" l="1"/>
  <c r="G78" i="1" l="1"/>
  <c r="E314" i="1" l="1"/>
  <c r="D314" i="1"/>
  <c r="G319" i="1"/>
  <c r="E318" i="1"/>
  <c r="D318" i="1"/>
  <c r="D317" i="1" s="1"/>
  <c r="E317" i="1" l="1"/>
  <c r="G318" i="1"/>
  <c r="G317" i="1" l="1"/>
  <c r="F48" i="12"/>
  <c r="G48" i="12" s="1"/>
  <c r="E48" i="12"/>
  <c r="G66" i="1"/>
  <c r="H52" i="12"/>
  <c r="F54" i="12" l="1"/>
  <c r="E54" i="12"/>
  <c r="E345" i="1"/>
  <c r="D345" i="1"/>
  <c r="G362" i="1"/>
  <c r="G377" i="1"/>
  <c r="E376" i="1"/>
  <c r="F376" i="1" s="1"/>
  <c r="D376" i="1"/>
  <c r="E391" i="1"/>
  <c r="D391" i="1"/>
  <c r="G395" i="1"/>
  <c r="G398" i="1"/>
  <c r="E408" i="1"/>
  <c r="D408" i="1"/>
  <c r="D407" i="1" s="1"/>
  <c r="E492" i="1"/>
  <c r="F492" i="1" s="1"/>
  <c r="D492" i="1"/>
  <c r="G175" i="1"/>
  <c r="G177" i="1"/>
  <c r="E205" i="1"/>
  <c r="D205" i="1"/>
  <c r="G227" i="1"/>
  <c r="G230" i="1"/>
  <c r="G234" i="1"/>
  <c r="G278" i="1"/>
  <c r="G315" i="1"/>
  <c r="G316" i="1"/>
  <c r="G325" i="1"/>
  <c r="E407" i="1" l="1"/>
  <c r="G345" i="1"/>
  <c r="E509" i="1"/>
  <c r="F509" i="1" s="1"/>
  <c r="D509" i="1"/>
  <c r="G205" i="1"/>
  <c r="G376" i="1"/>
  <c r="H12" i="4"/>
  <c r="G509" i="1" l="1"/>
  <c r="H86" i="12"/>
  <c r="H83" i="12"/>
  <c r="G392" i="1" l="1"/>
  <c r="G394" i="1"/>
  <c r="G399" i="1"/>
  <c r="G403" i="1"/>
  <c r="G361" i="1" l="1"/>
  <c r="G365" i="1"/>
  <c r="G368" i="1"/>
  <c r="G328" i="1" l="1"/>
  <c r="E327" i="1"/>
  <c r="D327" i="1"/>
  <c r="E326" i="1" l="1"/>
  <c r="G327" i="1"/>
  <c r="D326" i="1"/>
  <c r="H80" i="12"/>
  <c r="G326" i="1" l="1"/>
  <c r="G447" i="1"/>
  <c r="E324" i="1"/>
  <c r="D324" i="1"/>
  <c r="D323" i="1" s="1"/>
  <c r="E446" i="1"/>
  <c r="D446" i="1"/>
  <c r="D445" i="1" s="1"/>
  <c r="D441" i="1" l="1"/>
  <c r="D440" i="1" s="1"/>
  <c r="E445" i="1"/>
  <c r="E323" i="1"/>
  <c r="G324" i="1"/>
  <c r="D322" i="1"/>
  <c r="D321" i="1" s="1"/>
  <c r="G446" i="1"/>
  <c r="G445" i="1" l="1"/>
  <c r="E441" i="1"/>
  <c r="G314" i="1"/>
  <c r="E322" i="1"/>
  <c r="G323" i="1"/>
  <c r="E440" i="1" l="1"/>
  <c r="G441" i="1"/>
  <c r="E321" i="1"/>
  <c r="G322" i="1"/>
  <c r="G321" i="1" l="1"/>
  <c r="G440" i="1"/>
  <c r="G142" i="1"/>
  <c r="E101" i="1" l="1"/>
  <c r="F101" i="1" s="1"/>
  <c r="D101" i="1"/>
  <c r="D100" i="1" l="1"/>
  <c r="G101" i="1"/>
  <c r="E100" i="1"/>
  <c r="F100" i="1" s="1"/>
  <c r="E495" i="1"/>
  <c r="F495" i="1" s="1"/>
  <c r="E491" i="1"/>
  <c r="F491" i="1" s="1"/>
  <c r="E489" i="1"/>
  <c r="E479" i="1"/>
  <c r="E431" i="1"/>
  <c r="E425" i="1"/>
  <c r="E422" i="1"/>
  <c r="E397" i="1"/>
  <c r="E375" i="1"/>
  <c r="E360" i="1"/>
  <c r="E354" i="1"/>
  <c r="E344" i="1"/>
  <c r="E313" i="1"/>
  <c r="E308" i="1"/>
  <c r="E290" i="1"/>
  <c r="F290" i="1" s="1"/>
  <c r="E284" i="1"/>
  <c r="E280" i="1"/>
  <c r="F280" i="1" s="1"/>
  <c r="E277" i="1"/>
  <c r="F277" i="1" s="1"/>
  <c r="E265" i="1"/>
  <c r="E263" i="1"/>
  <c r="E257" i="1"/>
  <c r="F257" i="1" s="1"/>
  <c r="E251" i="1"/>
  <c r="F251" i="1" s="1"/>
  <c r="E245" i="1"/>
  <c r="F245" i="1" s="1"/>
  <c r="E233" i="1"/>
  <c r="E229" i="1"/>
  <c r="E226" i="1"/>
  <c r="F226" i="1" s="1"/>
  <c r="E208" i="1"/>
  <c r="E204" i="1"/>
  <c r="E196" i="1"/>
  <c r="F196" i="1" s="1"/>
  <c r="E192" i="1"/>
  <c r="E182" i="1"/>
  <c r="F182" i="1" s="1"/>
  <c r="E179" i="1"/>
  <c r="F179" i="1" s="1"/>
  <c r="E176" i="1"/>
  <c r="F176" i="1" s="1"/>
  <c r="E174" i="1"/>
  <c r="E167" i="1"/>
  <c r="F167" i="1" s="1"/>
  <c r="E161" i="1"/>
  <c r="F161" i="1" s="1"/>
  <c r="E152" i="1"/>
  <c r="F152" i="1" s="1"/>
  <c r="E144" i="1"/>
  <c r="E141" i="1"/>
  <c r="E107" i="1"/>
  <c r="E105" i="1"/>
  <c r="F105" i="1" s="1"/>
  <c r="E69" i="1"/>
  <c r="E57" i="1"/>
  <c r="E55" i="1"/>
  <c r="E14" i="1"/>
  <c r="F14" i="1" s="1"/>
  <c r="F16" i="13"/>
  <c r="F7" i="13"/>
  <c r="G7" i="13" s="1"/>
  <c r="F88" i="12"/>
  <c r="F82" i="12"/>
  <c r="F79" i="12"/>
  <c r="F74" i="12"/>
  <c r="G74" i="12" s="1"/>
  <c r="F71" i="12"/>
  <c r="G71" i="12" s="1"/>
  <c r="F69" i="12"/>
  <c r="G69" i="12" s="1"/>
  <c r="F66" i="12"/>
  <c r="G66" i="12" s="1"/>
  <c r="F64" i="12"/>
  <c r="F60" i="12"/>
  <c r="G60" i="12" s="1"/>
  <c r="F56" i="12"/>
  <c r="G56" i="12" s="1"/>
  <c r="F37" i="12"/>
  <c r="G37" i="12" s="1"/>
  <c r="F27" i="12"/>
  <c r="G27" i="12" s="1"/>
  <c r="F21" i="12"/>
  <c r="G21" i="12" s="1"/>
  <c r="F16" i="12"/>
  <c r="G16" i="12" s="1"/>
  <c r="F10" i="12"/>
  <c r="G10" i="12" s="1"/>
  <c r="F6" i="12"/>
  <c r="G6" i="12" s="1"/>
  <c r="F34" i="4"/>
  <c r="G34" i="4" s="1"/>
  <c r="F30" i="4"/>
  <c r="G30" i="4" s="1"/>
  <c r="F27" i="4"/>
  <c r="G27" i="4" s="1"/>
  <c r="F25" i="4"/>
  <c r="G25" i="4" s="1"/>
  <c r="F22" i="4"/>
  <c r="F13" i="4"/>
  <c r="G13" i="4" s="1"/>
  <c r="F10" i="4"/>
  <c r="G10" i="4" s="1"/>
  <c r="G502" i="1"/>
  <c r="G496" i="1"/>
  <c r="G493" i="1"/>
  <c r="G490" i="1"/>
  <c r="G483" i="1"/>
  <c r="G480" i="1"/>
  <c r="G426" i="1"/>
  <c r="G423" i="1"/>
  <c r="G412" i="1"/>
  <c r="G409" i="1"/>
  <c r="G355" i="1"/>
  <c r="G352" i="1"/>
  <c r="G309" i="1"/>
  <c r="G272" i="1"/>
  <c r="G266" i="1"/>
  <c r="G264" i="1"/>
  <c r="G252" i="1"/>
  <c r="G197" i="1"/>
  <c r="G194" i="1"/>
  <c r="G193" i="1"/>
  <c r="G184" i="1"/>
  <c r="G163" i="1"/>
  <c r="G162" i="1"/>
  <c r="G153" i="1"/>
  <c r="G145" i="1"/>
  <c r="G134" i="1"/>
  <c r="G108" i="1"/>
  <c r="G106" i="1"/>
  <c r="G97" i="1"/>
  <c r="G96" i="1"/>
  <c r="G92" i="1"/>
  <c r="G88" i="1"/>
  <c r="G87" i="1"/>
  <c r="G86" i="1"/>
  <c r="G83" i="1"/>
  <c r="G82" i="1"/>
  <c r="G76" i="1"/>
  <c r="G64" i="1"/>
  <c r="G58" i="1"/>
  <c r="G56" i="1"/>
  <c r="G53" i="1"/>
  <c r="G52" i="1"/>
  <c r="G51" i="1"/>
  <c r="G48" i="1"/>
  <c r="G44" i="1"/>
  <c r="G43" i="1"/>
  <c r="G42" i="1"/>
  <c r="G40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3" i="1"/>
  <c r="G22" i="1"/>
  <c r="G21" i="1"/>
  <c r="G18" i="1"/>
  <c r="G17" i="1"/>
  <c r="G15" i="1"/>
  <c r="G13" i="1"/>
  <c r="G12" i="1"/>
  <c r="G11" i="1"/>
  <c r="H10" i="13"/>
  <c r="H8" i="13"/>
  <c r="H85" i="12"/>
  <c r="H89" i="12"/>
  <c r="H87" i="12"/>
  <c r="H76" i="12"/>
  <c r="H75" i="12"/>
  <c r="H73" i="12"/>
  <c r="H72" i="12"/>
  <c r="H70" i="12"/>
  <c r="H67" i="12"/>
  <c r="H65" i="12"/>
  <c r="H62" i="12"/>
  <c r="H61" i="12"/>
  <c r="H57" i="12"/>
  <c r="H55" i="12"/>
  <c r="H51" i="12"/>
  <c r="H50" i="12"/>
  <c r="H49" i="12"/>
  <c r="H47" i="12"/>
  <c r="H44" i="12"/>
  <c r="H42" i="12"/>
  <c r="H41" i="12"/>
  <c r="H39" i="12"/>
  <c r="H38" i="12"/>
  <c r="H36" i="12"/>
  <c r="H35" i="12"/>
  <c r="H34" i="12"/>
  <c r="H33" i="12"/>
  <c r="H32" i="12"/>
  <c r="H31" i="12"/>
  <c r="H30" i="12"/>
  <c r="H29" i="12"/>
  <c r="H28" i="12"/>
  <c r="H26" i="12"/>
  <c r="H25" i="12"/>
  <c r="H24" i="12"/>
  <c r="H23" i="12"/>
  <c r="H22" i="12"/>
  <c r="H19" i="12"/>
  <c r="H18" i="12"/>
  <c r="H17" i="12"/>
  <c r="H14" i="12"/>
  <c r="H13" i="12"/>
  <c r="H11" i="12"/>
  <c r="H9" i="12"/>
  <c r="H8" i="12"/>
  <c r="H7" i="12"/>
  <c r="H15" i="4"/>
  <c r="H35" i="4"/>
  <c r="H32" i="4"/>
  <c r="H31" i="4"/>
  <c r="H28" i="4"/>
  <c r="H26" i="4"/>
  <c r="H23" i="4"/>
  <c r="H21" i="4"/>
  <c r="H20" i="4"/>
  <c r="H19" i="4"/>
  <c r="H18" i="4"/>
  <c r="H14" i="4"/>
  <c r="H11" i="4"/>
  <c r="D182" i="1"/>
  <c r="F375" i="1" l="1"/>
  <c r="E343" i="1"/>
  <c r="E353" i="1"/>
  <c r="E359" i="1"/>
  <c r="E104" i="1"/>
  <c r="F104" i="1" s="1"/>
  <c r="F81" i="12"/>
  <c r="G81" i="12" s="1"/>
  <c r="F5" i="12"/>
  <c r="G5" i="12" s="1"/>
  <c r="E283" i="1"/>
  <c r="E157" i="1"/>
  <c r="E244" i="1"/>
  <c r="E178" i="1"/>
  <c r="F178" i="1" s="1"/>
  <c r="E378" i="1"/>
  <c r="E371" i="1" s="1"/>
  <c r="F371" i="1" s="1"/>
  <c r="E430" i="1"/>
  <c r="E488" i="1"/>
  <c r="E256" i="1"/>
  <c r="F256" i="1" s="1"/>
  <c r="E207" i="1"/>
  <c r="E166" i="1"/>
  <c r="F166" i="1" s="1"/>
  <c r="E279" i="1"/>
  <c r="F279" i="1" s="1"/>
  <c r="G100" i="1"/>
  <c r="E424" i="1"/>
  <c r="E276" i="1"/>
  <c r="F276" i="1" s="1"/>
  <c r="E232" i="1"/>
  <c r="E160" i="1"/>
  <c r="F160" i="1" s="1"/>
  <c r="F6" i="13"/>
  <c r="E195" i="1"/>
  <c r="F195" i="1" s="1"/>
  <c r="E312" i="1"/>
  <c r="E478" i="1"/>
  <c r="E494" i="1"/>
  <c r="F494" i="1" s="1"/>
  <c r="F29" i="4"/>
  <c r="G29" i="4" s="1"/>
  <c r="F59" i="12"/>
  <c r="G59" i="12" s="1"/>
  <c r="E143" i="1"/>
  <c r="E181" i="1"/>
  <c r="F181" i="1" s="1"/>
  <c r="E289" i="1"/>
  <c r="F289" i="1" s="1"/>
  <c r="E363" i="1"/>
  <c r="E410" i="1"/>
  <c r="E481" i="1"/>
  <c r="F33" i="4"/>
  <c r="G33" i="4" s="1"/>
  <c r="F15" i="13"/>
  <c r="E49" i="1"/>
  <c r="F49" i="1" s="1"/>
  <c r="E151" i="1"/>
  <c r="F151" i="1" s="1"/>
  <c r="E307" i="1"/>
  <c r="E366" i="1"/>
  <c r="E68" i="1"/>
  <c r="E132" i="1"/>
  <c r="F132" i="1" s="1"/>
  <c r="E191" i="1"/>
  <c r="E250" i="1"/>
  <c r="F250" i="1" s="1"/>
  <c r="E421" i="1"/>
  <c r="E500" i="1"/>
  <c r="E499" i="1" s="1"/>
  <c r="E225" i="1"/>
  <c r="F225" i="1" s="1"/>
  <c r="E228" i="1"/>
  <c r="F16" i="4"/>
  <c r="G16" i="4" s="1"/>
  <c r="E62" i="1"/>
  <c r="F62" i="1" s="1"/>
  <c r="E400" i="1"/>
  <c r="E390" i="1"/>
  <c r="E396" i="1"/>
  <c r="F78" i="12"/>
  <c r="E54" i="1"/>
  <c r="E140" i="1"/>
  <c r="E262" i="1"/>
  <c r="E19" i="1"/>
  <c r="F19" i="1" s="1"/>
  <c r="F45" i="12"/>
  <c r="G45" i="12" s="1"/>
  <c r="F68" i="12"/>
  <c r="G68" i="12" s="1"/>
  <c r="E84" i="1"/>
  <c r="F84" i="1" s="1"/>
  <c r="E508" i="1"/>
  <c r="F508" i="1" s="1"/>
  <c r="F15" i="12"/>
  <c r="G15" i="12" s="1"/>
  <c r="E9" i="1"/>
  <c r="F9" i="1" s="1"/>
  <c r="F24" i="4"/>
  <c r="G24" i="4" s="1"/>
  <c r="F53" i="12"/>
  <c r="G53" i="12" s="1"/>
  <c r="F63" i="12"/>
  <c r="G63" i="12" s="1"/>
  <c r="E173" i="1"/>
  <c r="F173" i="1" s="1"/>
  <c r="F6" i="4"/>
  <c r="G6" i="4" s="1"/>
  <c r="G182" i="1"/>
  <c r="H46" i="12"/>
  <c r="G63" i="1"/>
  <c r="F499" i="1" l="1"/>
  <c r="F500" i="1"/>
  <c r="E200" i="1"/>
  <c r="E406" i="1"/>
  <c r="F406" i="1" s="1"/>
  <c r="F410" i="1"/>
  <c r="E243" i="1"/>
  <c r="F243" i="1" s="1"/>
  <c r="F244" i="1"/>
  <c r="E349" i="1"/>
  <c r="F5" i="13"/>
  <c r="G5" i="13" s="1"/>
  <c r="G6" i="13"/>
  <c r="E156" i="1"/>
  <c r="F4" i="12"/>
  <c r="G4" i="12" s="1"/>
  <c r="F14" i="13"/>
  <c r="E275" i="1"/>
  <c r="E358" i="1"/>
  <c r="E199" i="1"/>
  <c r="E429" i="1"/>
  <c r="E507" i="1"/>
  <c r="F507" i="1" s="1"/>
  <c r="E255" i="1"/>
  <c r="E165" i="1"/>
  <c r="F165" i="1" s="1"/>
  <c r="E187" i="1"/>
  <c r="E487" i="1"/>
  <c r="F487" i="1" s="1"/>
  <c r="E8" i="1"/>
  <c r="E139" i="1"/>
  <c r="E420" i="1"/>
  <c r="E269" i="1"/>
  <c r="E61" i="1"/>
  <c r="F61" i="1" s="1"/>
  <c r="E67" i="1"/>
  <c r="E306" i="1"/>
  <c r="E288" i="1"/>
  <c r="F288" i="1" s="1"/>
  <c r="E103" i="1"/>
  <c r="F103" i="1" s="1"/>
  <c r="E477" i="1"/>
  <c r="E249" i="1"/>
  <c r="F249" i="1" s="1"/>
  <c r="E131" i="1"/>
  <c r="F131" i="1" s="1"/>
  <c r="E150" i="1"/>
  <c r="F150" i="1" s="1"/>
  <c r="E224" i="1"/>
  <c r="F224" i="1" s="1"/>
  <c r="E231" i="1"/>
  <c r="E261" i="1"/>
  <c r="E311" i="1"/>
  <c r="E172" i="1"/>
  <c r="F172" i="1" s="1"/>
  <c r="F77" i="12"/>
  <c r="G77" i="12" s="1"/>
  <c r="E389" i="1"/>
  <c r="F5" i="4"/>
  <c r="G5" i="4" s="1"/>
  <c r="E73" i="1"/>
  <c r="F73" i="1" s="1"/>
  <c r="E211" i="1"/>
  <c r="F211" i="1" s="1"/>
  <c r="E242" i="1" l="1"/>
  <c r="F242" i="1" s="1"/>
  <c r="E7" i="1"/>
  <c r="F7" i="1" s="1"/>
  <c r="F8" i="1"/>
  <c r="E357" i="1"/>
  <c r="E254" i="1"/>
  <c r="F254" i="1" s="1"/>
  <c r="F255" i="1"/>
  <c r="E155" i="1"/>
  <c r="F155" i="1" s="1"/>
  <c r="F156" i="1"/>
  <c r="E186" i="1"/>
  <c r="H23" i="5"/>
  <c r="F4" i="13"/>
  <c r="G4" i="13" s="1"/>
  <c r="H24" i="5"/>
  <c r="H11" i="5"/>
  <c r="I11" i="5" s="1"/>
  <c r="E370" i="1"/>
  <c r="F370" i="1" s="1"/>
  <c r="E428" i="1"/>
  <c r="E486" i="1"/>
  <c r="E419" i="1"/>
  <c r="E405" i="1"/>
  <c r="F405" i="1" s="1"/>
  <c r="E348" i="1"/>
  <c r="H14" i="5"/>
  <c r="I14" i="5" s="1"/>
  <c r="E388" i="1"/>
  <c r="E260" i="1"/>
  <c r="E476" i="1"/>
  <c r="E287" i="1"/>
  <c r="F287" i="1" s="1"/>
  <c r="E268" i="1"/>
  <c r="E498" i="1"/>
  <c r="F498" i="1" s="1"/>
  <c r="E138" i="1"/>
  <c r="E72" i="1"/>
  <c r="F72" i="1" s="1"/>
  <c r="H15" i="5"/>
  <c r="I15" i="5" s="1"/>
  <c r="E149" i="1"/>
  <c r="F149" i="1" s="1"/>
  <c r="E248" i="1"/>
  <c r="F248" i="1" s="1"/>
  <c r="E171" i="1"/>
  <c r="F171" i="1" s="1"/>
  <c r="E305" i="1"/>
  <c r="E60" i="1"/>
  <c r="F60" i="1" s="1"/>
  <c r="E342" i="1"/>
  <c r="E223" i="1"/>
  <c r="F223" i="1" s="1"/>
  <c r="E274" i="1"/>
  <c r="I23" i="5" l="1"/>
  <c r="F486" i="1"/>
  <c r="E147" i="1"/>
  <c r="F147" i="1" s="1"/>
  <c r="H13" i="5"/>
  <c r="I13" i="5" s="1"/>
  <c r="E5" i="1"/>
  <c r="F5" i="1" s="1"/>
  <c r="E450" i="1"/>
  <c r="H16" i="5"/>
  <c r="I16" i="5" s="1"/>
  <c r="G364" i="1"/>
  <c r="G271" i="1"/>
  <c r="E449" i="1" l="1"/>
  <c r="E340" i="1" s="1"/>
  <c r="H17" i="5"/>
  <c r="D313" i="1"/>
  <c r="D284" i="1"/>
  <c r="G284" i="1" s="1"/>
  <c r="I17" i="5" l="1"/>
  <c r="H26" i="5"/>
  <c r="H27" i="5" s="1"/>
  <c r="G313" i="1"/>
  <c r="D312" i="1"/>
  <c r="G312" i="1" s="1"/>
  <c r="G501" i="1"/>
  <c r="D204" i="1"/>
  <c r="E4" i="1" l="1"/>
  <c r="F4" i="1" s="1"/>
  <c r="F340" i="1"/>
  <c r="I26" i="5"/>
  <c r="G204" i="1"/>
  <c r="G391" i="1"/>
  <c r="D311" i="1"/>
  <c r="G311" i="1" s="1"/>
  <c r="H29" i="5" l="1"/>
  <c r="I27" i="5"/>
  <c r="H54" i="12"/>
  <c r="D152" i="1" l="1"/>
  <c r="G152" i="1" s="1"/>
  <c r="H84" i="12"/>
  <c r="E17" i="4"/>
  <c r="H17" i="4" s="1"/>
  <c r="D479" i="1"/>
  <c r="D478" i="1" l="1"/>
  <c r="G479" i="1"/>
  <c r="G478" i="1" l="1"/>
  <c r="D62" i="1"/>
  <c r="D308" i="1"/>
  <c r="D61" i="1" l="1"/>
  <c r="G61" i="1" s="1"/>
  <c r="G62" i="1"/>
  <c r="D307" i="1"/>
  <c r="G307" i="1" s="1"/>
  <c r="G308" i="1"/>
  <c r="D306" i="1" l="1"/>
  <c r="G306" i="1" s="1"/>
  <c r="D305" i="1" l="1"/>
  <c r="G305" i="1" l="1"/>
  <c r="D69" i="1" l="1"/>
  <c r="G69" i="1" s="1"/>
  <c r="E16" i="13"/>
  <c r="H16" i="13" s="1"/>
  <c r="E15" i="13" l="1"/>
  <c r="D68" i="1"/>
  <c r="G68" i="1" s="1"/>
  <c r="E14" i="13" l="1"/>
  <c r="H14" i="13" s="1"/>
  <c r="H15" i="13"/>
  <c r="D67" i="1"/>
  <c r="G67" i="1" s="1"/>
  <c r="E7" i="13"/>
  <c r="H7" i="13" s="1"/>
  <c r="D60" i="1" l="1"/>
  <c r="G60" i="1" l="1"/>
  <c r="D283" i="1"/>
  <c r="G283" i="1" s="1"/>
  <c r="D265" i="1" l="1"/>
  <c r="G265" i="1" s="1"/>
  <c r="D179" i="1" l="1"/>
  <c r="D178" i="1" l="1"/>
  <c r="G178" i="1" s="1"/>
  <c r="G179" i="1"/>
  <c r="D280" i="1"/>
  <c r="G280" i="1" s="1"/>
  <c r="D107" i="1" l="1"/>
  <c r="G107" i="1" l="1"/>
  <c r="D132" i="1" l="1"/>
  <c r="G132" i="1" s="1"/>
  <c r="G133" i="1"/>
  <c r="D397" i="1" l="1"/>
  <c r="D161" i="1"/>
  <c r="G161" i="1" s="1"/>
  <c r="E74" i="12"/>
  <c r="H74" i="12" s="1"/>
  <c r="E22" i="4"/>
  <c r="H22" i="4" s="1"/>
  <c r="G75" i="1" l="1"/>
  <c r="G397" i="1"/>
  <c r="H12" i="13"/>
  <c r="D495" i="1"/>
  <c r="G495" i="1" s="1"/>
  <c r="D489" i="1"/>
  <c r="G489" i="1" s="1"/>
  <c r="G482" i="1"/>
  <c r="D431" i="1"/>
  <c r="G431" i="1" s="1"/>
  <c r="D425" i="1"/>
  <c r="D422" i="1"/>
  <c r="G422" i="1" s="1"/>
  <c r="G411" i="1"/>
  <c r="G408" i="1"/>
  <c r="D396" i="1"/>
  <c r="D393" i="1"/>
  <c r="D360" i="1"/>
  <c r="D359" i="1" s="1"/>
  <c r="D354" i="1"/>
  <c r="G351" i="1"/>
  <c r="D290" i="1"/>
  <c r="G290" i="1" s="1"/>
  <c r="D279" i="1"/>
  <c r="G279" i="1" s="1"/>
  <c r="D277" i="1"/>
  <c r="D276" i="1" s="1"/>
  <c r="G270" i="1"/>
  <c r="D263" i="1"/>
  <c r="D257" i="1"/>
  <c r="G257" i="1" s="1"/>
  <c r="D251" i="1"/>
  <c r="G251" i="1" s="1"/>
  <c r="D245" i="1"/>
  <c r="G245" i="1" s="1"/>
  <c r="D233" i="1"/>
  <c r="D232" i="1" s="1"/>
  <c r="D229" i="1"/>
  <c r="G229" i="1" s="1"/>
  <c r="D226" i="1"/>
  <c r="G226" i="1" s="1"/>
  <c r="D208" i="1"/>
  <c r="D196" i="1"/>
  <c r="G196" i="1" s="1"/>
  <c r="D192" i="1"/>
  <c r="G192" i="1" s="1"/>
  <c r="D176" i="1"/>
  <c r="D174" i="1"/>
  <c r="D160" i="1"/>
  <c r="G160" i="1" s="1"/>
  <c r="D158" i="1"/>
  <c r="G158" i="1" s="1"/>
  <c r="D144" i="1"/>
  <c r="G144" i="1" s="1"/>
  <c r="D141" i="1"/>
  <c r="G130" i="1"/>
  <c r="D105" i="1"/>
  <c r="D104" i="1" s="1"/>
  <c r="D85" i="1"/>
  <c r="D81" i="1"/>
  <c r="D74" i="1" s="1"/>
  <c r="D57" i="1"/>
  <c r="G57" i="1" s="1"/>
  <c r="D55" i="1"/>
  <c r="G55" i="1" s="1"/>
  <c r="D50" i="1"/>
  <c r="D41" i="1"/>
  <c r="G41" i="1" s="1"/>
  <c r="D31" i="1"/>
  <c r="G31" i="1" s="1"/>
  <c r="D25" i="1"/>
  <c r="G25" i="1" s="1"/>
  <c r="D20" i="1"/>
  <c r="G20" i="1" s="1"/>
  <c r="G16" i="1"/>
  <c r="D14" i="1"/>
  <c r="G14" i="1" s="1"/>
  <c r="D10" i="1"/>
  <c r="G10" i="1" s="1"/>
  <c r="E88" i="12"/>
  <c r="H88" i="12" s="1"/>
  <c r="E82" i="12"/>
  <c r="E79" i="12"/>
  <c r="E71" i="12"/>
  <c r="H71" i="12" s="1"/>
  <c r="E69" i="12"/>
  <c r="H69" i="12" s="1"/>
  <c r="E66" i="12"/>
  <c r="H66" i="12" s="1"/>
  <c r="E64" i="12"/>
  <c r="H64" i="12" s="1"/>
  <c r="E60" i="12"/>
  <c r="E56" i="12"/>
  <c r="H56" i="12" s="1"/>
  <c r="E37" i="12"/>
  <c r="H37" i="12" s="1"/>
  <c r="E27" i="12"/>
  <c r="H27" i="12" s="1"/>
  <c r="E21" i="12"/>
  <c r="H21" i="12" s="1"/>
  <c r="E16" i="12"/>
  <c r="H16" i="12" s="1"/>
  <c r="H12" i="12"/>
  <c r="E10" i="12"/>
  <c r="H10" i="12" s="1"/>
  <c r="E6" i="12"/>
  <c r="H6" i="12" s="1"/>
  <c r="E34" i="4"/>
  <c r="E30" i="4"/>
  <c r="E27" i="4"/>
  <c r="H27" i="4" s="1"/>
  <c r="E25" i="4"/>
  <c r="H25" i="4" s="1"/>
  <c r="E16" i="4"/>
  <c r="H16" i="4" s="1"/>
  <c r="E13" i="4"/>
  <c r="H13" i="4" s="1"/>
  <c r="E10" i="4"/>
  <c r="H10" i="4" s="1"/>
  <c r="D275" i="1" l="1"/>
  <c r="H82" i="12"/>
  <c r="E81" i="12"/>
  <c r="G354" i="1"/>
  <c r="D353" i="1"/>
  <c r="D349" i="1" s="1"/>
  <c r="D378" i="1"/>
  <c r="G378" i="1" s="1"/>
  <c r="G379" i="1"/>
  <c r="D207" i="1"/>
  <c r="D200" i="1" s="1"/>
  <c r="G208" i="1"/>
  <c r="G105" i="1"/>
  <c r="G81" i="1"/>
  <c r="G85" i="1"/>
  <c r="G425" i="1"/>
  <c r="D424" i="1"/>
  <c r="G424" i="1" s="1"/>
  <c r="H9" i="13"/>
  <c r="E6" i="13"/>
  <c r="G174" i="1"/>
  <c r="G176" i="1"/>
  <c r="G233" i="1"/>
  <c r="G277" i="1"/>
  <c r="D157" i="1"/>
  <c r="G401" i="1"/>
  <c r="G393" i="1"/>
  <c r="G396" i="1"/>
  <c r="E78" i="12"/>
  <c r="H79" i="12"/>
  <c r="G367" i="1"/>
  <c r="G360" i="1"/>
  <c r="G141" i="1"/>
  <c r="D262" i="1"/>
  <c r="D261" i="1" s="1"/>
  <c r="G263" i="1"/>
  <c r="E33" i="4"/>
  <c r="H33" i="4" s="1"/>
  <c r="H34" i="4"/>
  <c r="E45" i="12"/>
  <c r="H45" i="12" s="1"/>
  <c r="H48" i="12"/>
  <c r="D491" i="1"/>
  <c r="G491" i="1" s="1"/>
  <c r="G492" i="1"/>
  <c r="E29" i="4"/>
  <c r="H29" i="4" s="1"/>
  <c r="H30" i="4"/>
  <c r="E59" i="12"/>
  <c r="H59" i="12" s="1"/>
  <c r="H60" i="12"/>
  <c r="D49" i="1"/>
  <c r="G49" i="1" s="1"/>
  <c r="G50" i="1"/>
  <c r="D269" i="1"/>
  <c r="G269" i="1" s="1"/>
  <c r="D430" i="1"/>
  <c r="G430" i="1" s="1"/>
  <c r="D366" i="1"/>
  <c r="D481" i="1"/>
  <c r="E6" i="4"/>
  <c r="H6" i="4" s="1"/>
  <c r="D140" i="1"/>
  <c r="D191" i="1"/>
  <c r="G191" i="1" s="1"/>
  <c r="D244" i="1"/>
  <c r="G244" i="1" s="1"/>
  <c r="D375" i="1"/>
  <c r="D344" i="1"/>
  <c r="D363" i="1"/>
  <c r="D358" i="1" s="1"/>
  <c r="D400" i="1"/>
  <c r="D250" i="1"/>
  <c r="D289" i="1"/>
  <c r="G289" i="1" s="1"/>
  <c r="D494" i="1"/>
  <c r="G494" i="1" s="1"/>
  <c r="D143" i="1"/>
  <c r="G143" i="1" s="1"/>
  <c r="D167" i="1"/>
  <c r="D181" i="1"/>
  <c r="G181" i="1" s="1"/>
  <c r="D195" i="1"/>
  <c r="D228" i="1"/>
  <c r="G228" i="1" s="1"/>
  <c r="D256" i="1"/>
  <c r="D421" i="1"/>
  <c r="D500" i="1"/>
  <c r="D499" i="1" s="1"/>
  <c r="D225" i="1"/>
  <c r="G225" i="1" s="1"/>
  <c r="D410" i="1"/>
  <c r="D406" i="1" s="1"/>
  <c r="D151" i="1"/>
  <c r="D488" i="1"/>
  <c r="G488" i="1" s="1"/>
  <c r="D19" i="1"/>
  <c r="G19" i="1" s="1"/>
  <c r="D54" i="1"/>
  <c r="G54" i="1" s="1"/>
  <c r="E63" i="12"/>
  <c r="H63" i="12" s="1"/>
  <c r="E24" i="4"/>
  <c r="H24" i="4" s="1"/>
  <c r="E5" i="12"/>
  <c r="H5" i="12" s="1"/>
  <c r="D9" i="1"/>
  <c r="D84" i="1"/>
  <c r="E53" i="12"/>
  <c r="H53" i="12" s="1"/>
  <c r="E68" i="12"/>
  <c r="H68" i="12" s="1"/>
  <c r="E15" i="12"/>
  <c r="H15" i="12" s="1"/>
  <c r="D390" i="1"/>
  <c r="D173" i="1"/>
  <c r="G350" i="1"/>
  <c r="D371" i="1" l="1"/>
  <c r="E5" i="13"/>
  <c r="H6" i="13"/>
  <c r="G353" i="1"/>
  <c r="G500" i="1"/>
  <c r="G499" i="1"/>
  <c r="G344" i="1"/>
  <c r="D343" i="1"/>
  <c r="G343" i="1" s="1"/>
  <c r="D156" i="1"/>
  <c r="G157" i="1"/>
  <c r="D255" i="1"/>
  <c r="G256" i="1"/>
  <c r="G212" i="1"/>
  <c r="D166" i="1"/>
  <c r="G167" i="1"/>
  <c r="G200" i="1"/>
  <c r="G207" i="1"/>
  <c r="G195" i="1"/>
  <c r="D187" i="1"/>
  <c r="G187" i="1" s="1"/>
  <c r="G84" i="1"/>
  <c r="G410" i="1"/>
  <c r="G406" i="1"/>
  <c r="G9" i="1"/>
  <c r="D8" i="1"/>
  <c r="D7" i="1" s="1"/>
  <c r="D357" i="1"/>
  <c r="G421" i="1"/>
  <c r="D420" i="1"/>
  <c r="G420" i="1" s="1"/>
  <c r="G375" i="1"/>
  <c r="G407" i="1"/>
  <c r="D274" i="1"/>
  <c r="G275" i="1"/>
  <c r="D231" i="1"/>
  <c r="G232" i="1"/>
  <c r="G276" i="1"/>
  <c r="G173" i="1"/>
  <c r="D172" i="1"/>
  <c r="G172" i="1" s="1"/>
  <c r="G390" i="1"/>
  <c r="G400" i="1"/>
  <c r="H78" i="12"/>
  <c r="G366" i="1"/>
  <c r="G363" i="1"/>
  <c r="G359" i="1"/>
  <c r="G74" i="1"/>
  <c r="D73" i="1"/>
  <c r="G140" i="1"/>
  <c r="D249" i="1"/>
  <c r="G249" i="1" s="1"/>
  <c r="G250" i="1"/>
  <c r="D243" i="1"/>
  <c r="D103" i="1"/>
  <c r="G104" i="1"/>
  <c r="E77" i="12"/>
  <c r="H81" i="12"/>
  <c r="H5" i="13"/>
  <c r="D150" i="1"/>
  <c r="G150" i="1" s="1"/>
  <c r="G151" i="1"/>
  <c r="G481" i="1"/>
  <c r="D477" i="1"/>
  <c r="G477" i="1" s="1"/>
  <c r="G261" i="1"/>
  <c r="G262" i="1"/>
  <c r="D268" i="1"/>
  <c r="G268" i="1" s="1"/>
  <c r="D429" i="1"/>
  <c r="G429" i="1" s="1"/>
  <c r="E5" i="4"/>
  <c r="H5" i="4" s="1"/>
  <c r="D487" i="1"/>
  <c r="D139" i="1"/>
  <c r="G349" i="1"/>
  <c r="D288" i="1"/>
  <c r="G288" i="1" s="1"/>
  <c r="D389" i="1"/>
  <c r="D508" i="1"/>
  <c r="G508" i="1" s="1"/>
  <c r="D224" i="1"/>
  <c r="G224" i="1" s="1"/>
  <c r="D131" i="1"/>
  <c r="G131" i="1" s="1"/>
  <c r="E4" i="12"/>
  <c r="D242" i="1" l="1"/>
  <c r="G242" i="1" s="1"/>
  <c r="G243" i="1"/>
  <c r="G255" i="1"/>
  <c r="D254" i="1"/>
  <c r="D211" i="1"/>
  <c r="G211" i="1" s="1"/>
  <c r="D165" i="1"/>
  <c r="G165" i="1" s="1"/>
  <c r="G166" i="1"/>
  <c r="G103" i="1"/>
  <c r="G73" i="1"/>
  <c r="G156" i="1"/>
  <c r="D155" i="1"/>
  <c r="D342" i="1"/>
  <c r="E4" i="13"/>
  <c r="G371" i="1"/>
  <c r="D370" i="1"/>
  <c r="G370" i="1" s="1"/>
  <c r="G389" i="1"/>
  <c r="D388" i="1"/>
  <c r="G388" i="1" s="1"/>
  <c r="G231" i="1"/>
  <c r="G274" i="1"/>
  <c r="G358" i="1"/>
  <c r="D149" i="1"/>
  <c r="D260" i="1"/>
  <c r="G260" i="1" s="1"/>
  <c r="G24" i="5"/>
  <c r="J24" i="5" s="1"/>
  <c r="G254" i="1"/>
  <c r="G15" i="5"/>
  <c r="J15" i="5" s="1"/>
  <c r="H77" i="12"/>
  <c r="D486" i="1"/>
  <c r="G487" i="1"/>
  <c r="G7" i="1"/>
  <c r="G8" i="1"/>
  <c r="G14" i="5"/>
  <c r="H4" i="12"/>
  <c r="D138" i="1"/>
  <c r="G139" i="1"/>
  <c r="G515" i="1"/>
  <c r="G11" i="5"/>
  <c r="D428" i="1"/>
  <c r="D405" i="1"/>
  <c r="G405" i="1" s="1"/>
  <c r="D476" i="1"/>
  <c r="G476" i="1" s="1"/>
  <c r="G23" i="5"/>
  <c r="D498" i="1"/>
  <c r="G498" i="1" s="1"/>
  <c r="D223" i="1"/>
  <c r="G223" i="1" s="1"/>
  <c r="D186" i="1"/>
  <c r="G186" i="1" s="1"/>
  <c r="D248" i="1"/>
  <c r="G248" i="1" s="1"/>
  <c r="D507" i="1"/>
  <c r="G507" i="1" s="1"/>
  <c r="D287" i="1"/>
  <c r="G287" i="1" s="1"/>
  <c r="D199" i="1"/>
  <c r="G199" i="1" s="1"/>
  <c r="D419" i="1"/>
  <c r="G419" i="1" s="1"/>
  <c r="D171" i="1"/>
  <c r="G171" i="1" s="1"/>
  <c r="D348" i="1"/>
  <c r="D72" i="1"/>
  <c r="G486" i="1" l="1"/>
  <c r="D340" i="1"/>
  <c r="G340" i="1" s="1"/>
  <c r="G428" i="1"/>
  <c r="D147" i="1"/>
  <c r="G342" i="1"/>
  <c r="J11" i="5"/>
  <c r="G13" i="5"/>
  <c r="J13" i="5" s="1"/>
  <c r="J14" i="5"/>
  <c r="G16" i="5"/>
  <c r="J16" i="5" s="1"/>
  <c r="G514" i="1"/>
  <c r="D5" i="1"/>
  <c r="G138" i="1"/>
  <c r="G348" i="1"/>
  <c r="G155" i="1"/>
  <c r="G149" i="1"/>
  <c r="G357" i="1"/>
  <c r="G72" i="1"/>
  <c r="G27" i="5"/>
  <c r="J23" i="5"/>
  <c r="G513" i="1" l="1"/>
  <c r="D4" i="1"/>
  <c r="G4" i="1" s="1"/>
  <c r="G5" i="1"/>
  <c r="G469" i="1"/>
  <c r="G147" i="1"/>
  <c r="G17" i="5"/>
  <c r="G458" i="1" l="1"/>
  <c r="G29" i="5"/>
  <c r="G450" i="1" l="1"/>
  <c r="G449" i="1" l="1"/>
</calcChain>
</file>

<file path=xl/sharedStrings.xml><?xml version="1.0" encoding="utf-8"?>
<sst xmlns="http://schemas.openxmlformats.org/spreadsheetml/2006/main" count="1170" uniqueCount="265">
  <si>
    <t>Subvencije trgovačkim društvima u javnom sektoru</t>
  </si>
  <si>
    <t>Ulaganja u računalne programe</t>
  </si>
  <si>
    <t xml:space="preserve">       PLAN PRIHODA I RASHODA FONDA ZA RAZVOJ I ZAPOŠLJAVANJE ZA 2002. GODINU</t>
  </si>
  <si>
    <t>Materijalni rashodi</t>
  </si>
  <si>
    <t>A. RAČUN PRIHODA I RASHODA</t>
  </si>
  <si>
    <t>3213</t>
  </si>
  <si>
    <t>Stručno usavršavanje zaposlenika</t>
  </si>
  <si>
    <t>Naknade troškova zaposlenima</t>
  </si>
  <si>
    <t>Materijal i dijelovi za tekuće i investicijsko održavanje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</si>
  <si>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</si>
  <si>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</si>
  <si>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</si>
  <si>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</si>
  <si>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</si>
  <si>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>Računalne usluge</t>
  </si>
  <si>
    <t>Financijski rashodi</t>
  </si>
  <si>
    <t>Subvencije</t>
  </si>
  <si>
    <t>3512</t>
  </si>
  <si>
    <t>3632</t>
  </si>
  <si>
    <t>Tekuće donacije u novcu</t>
  </si>
  <si>
    <t>Rashodi za nabavu proizvedene dugotrajne imovine</t>
  </si>
  <si>
    <t>4221</t>
  </si>
  <si>
    <t>Uredska oprema i namještaj</t>
  </si>
  <si>
    <t>4222</t>
  </si>
  <si>
    <t>Komunikacijska oprema</t>
  </si>
  <si>
    <t>Postrojenja i oprema</t>
  </si>
  <si>
    <t>Nematerijalna proizvedena imovina</t>
  </si>
  <si>
    <t>PRIMICI OD FINANCIJSKE IMOVINE I ZADUŽIVANJA</t>
  </si>
  <si>
    <t>IZDACI ZA FINANCIJSKU IMOVINU I OTPLATE ZAJMOVA</t>
  </si>
  <si>
    <t>PRIHODI POSLOVANJA</t>
  </si>
  <si>
    <t>Prihodi od imovine</t>
  </si>
  <si>
    <t>Prihodi od financijske imovine</t>
  </si>
  <si>
    <t>Kamate na oročena sredstva i depozite po viđenju</t>
  </si>
  <si>
    <t xml:space="preserve">Prihodi od zateznih kamata </t>
  </si>
  <si>
    <t>B. RAČUN FINANCIRANJA</t>
  </si>
  <si>
    <t>Ostali nespomenuti prihodi</t>
  </si>
  <si>
    <t>Tekuće donacije</t>
  </si>
  <si>
    <t>RASHODI POSLOVANJA</t>
  </si>
  <si>
    <t>Rashodi za zaposlene</t>
  </si>
  <si>
    <t>Plaće za redovan rad</t>
  </si>
  <si>
    <t>Plaće za prekovremeni rad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</si>
  <si>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</si>
  <si>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</si>
  <si>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</si>
  <si>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</si>
  <si>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</si>
  <si>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</si>
  <si>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Energija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</si>
  <si>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</si>
  <si>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</si>
  <si>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</si>
  <si>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</si>
  <si>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</si>
  <si>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Ostale usluge</t>
  </si>
  <si>
    <t>Ostali nespomenuti rashodi poslovanja</t>
  </si>
  <si>
    <t>Premije i osiguranja</t>
  </si>
  <si>
    <t>Reprezentacija</t>
  </si>
  <si>
    <t>Ostali rashodi</t>
  </si>
  <si>
    <t>RASHODI ZA NABAVU NEFINANCIJSKE IMOVINE</t>
  </si>
  <si>
    <t>4262</t>
  </si>
  <si>
    <t>NETO FINANCIRANJE</t>
  </si>
  <si>
    <t>Ostali financijski rashodi</t>
  </si>
  <si>
    <t>Bankarske usluge i usluge platnog prometa</t>
  </si>
  <si>
    <t>A1000</t>
  </si>
  <si>
    <t xml:space="preserve">ADMINISTRACIJA I UPRAVLJANJE  </t>
  </si>
  <si>
    <t>K2000</t>
  </si>
  <si>
    <t>OPREMANJE</t>
  </si>
  <si>
    <t>K2001</t>
  </si>
  <si>
    <t>INFORMATIZACIJA</t>
  </si>
  <si>
    <t>I. OPĆI DIO</t>
  </si>
  <si>
    <t>II. POSEBNI DIO</t>
  </si>
  <si>
    <t>PROGRAMI I PROJEKTI ZAŠTITE OKOLIŠA</t>
  </si>
  <si>
    <t>PROGRAMI I PROJEKTI ENERGETSKE UČINKOVITOSTI</t>
  </si>
  <si>
    <t>RASHODI POSLOVANJA I RASHODI ZA NABAVU NEFINANCIJSKE IMOVINE</t>
  </si>
  <si>
    <t>FOND ZA ZAŠTITU OKOLIŠA I ENERGETSKU UČINKOVITOST</t>
  </si>
  <si>
    <t>02</t>
  </si>
  <si>
    <t>ADMINISTRATIVNO UPRAVLJANJE I OPREMANJE</t>
  </si>
  <si>
    <t>Zatezne kamate</t>
  </si>
  <si>
    <t>A1003</t>
  </si>
  <si>
    <t>Prihodi po posebnim propisima</t>
  </si>
  <si>
    <t>Kapitalne donacije građanima i kućanstvima</t>
  </si>
  <si>
    <t>Kapitalne donacije</t>
  </si>
  <si>
    <t>Naknade za rad predstavničkih i izvršnih tijela, povjerenstva i sl.</t>
  </si>
  <si>
    <t>Građevinski objekti</t>
  </si>
  <si>
    <t>K2006</t>
  </si>
  <si>
    <t>K2009</t>
  </si>
  <si>
    <t>K2010</t>
  </si>
  <si>
    <t>K2012</t>
  </si>
  <si>
    <t>K2014</t>
  </si>
  <si>
    <t>K2016</t>
  </si>
  <si>
    <t>K2017</t>
  </si>
  <si>
    <t>K2018</t>
  </si>
  <si>
    <t>K2019</t>
  </si>
  <si>
    <t>K2020</t>
  </si>
  <si>
    <t>K2021</t>
  </si>
  <si>
    <t>K2022</t>
  </si>
  <si>
    <t>K2023</t>
  </si>
  <si>
    <t>K2024</t>
  </si>
  <si>
    <t>GOSPODARENJE OTPADOM-IZGRADNJA CENTARA ZA GOSPODARENJE OTPADOM</t>
  </si>
  <si>
    <t>OPORABA OTPADA I ISKORIŠTAVANJE VRIJEDNIH SVOJSTAVA OTPADA</t>
  </si>
  <si>
    <t>ZAŠTITA, OČUVANJE I POBOLJŠANJE KAKVOĆE ZRAKA, TLA, VODE I MORA</t>
  </si>
  <si>
    <t>ZAŠTITA I OČUVANJE BIOLOŠKE I KRAJOBRAZNE RAZNOLIKOSTI</t>
  </si>
  <si>
    <t>OSTALI PROJEKTI I PROGRAMI ZAŠTITE OKOLIŠA</t>
  </si>
  <si>
    <t>POTICANJE ODRŽIVE GRADNJE</t>
  </si>
  <si>
    <t>OSTALI PROJEKTI I PROGRAMI ENERGETSKE UČINKOVITOSTI</t>
  </si>
  <si>
    <t>Kapitalne donacije neprofitnim organizacijama</t>
  </si>
  <si>
    <t>Plaće (Bruto)</t>
  </si>
  <si>
    <t>Doprinosi za obvezno osiguranje u slučaju nezaposlenosti</t>
  </si>
  <si>
    <t>Ostale naknade troškova zaposlenima</t>
  </si>
  <si>
    <t>Službena, radna i zaštitna odjeća i obuća</t>
  </si>
  <si>
    <t>Pristojbe i naknade</t>
  </si>
  <si>
    <t>Subvencije poljoprivrdnicima i obrtnicima</t>
  </si>
  <si>
    <t>Pomoći unutar općeg proračuna</t>
  </si>
  <si>
    <t>Kapitalne pomoći unutar općeg proračuna</t>
  </si>
  <si>
    <t xml:space="preserve">Kapitalne pomoći </t>
  </si>
  <si>
    <t>Povrat zajmova danih tuzemnim trgovačkim društvima izvan javnog sektora</t>
  </si>
  <si>
    <t>Kapitalne pomoći kreditnim i ostalim financijskim institucijama te trgovačkim društvima u javnom sektoru</t>
  </si>
  <si>
    <t>Prihodi od upravnih i administrativnih pristojbi, pristojbi po posebnim propisima i naknada</t>
  </si>
  <si>
    <t>Upravne i administrativne pristojbe</t>
  </si>
  <si>
    <t>Ostale pristojbe i naknade</t>
  </si>
  <si>
    <t>Negativne tečajne razlike i razlike zbog primjene valutne klauzule</t>
  </si>
  <si>
    <t>Prihodi od prodaje proizvoda i robe te pruženih usluga i prihodi od donacija</t>
  </si>
  <si>
    <t xml:space="preserve">Prihodi od prodaje proizvoda i robe te pruženih usluga </t>
  </si>
  <si>
    <t>Prihodi od pruženih usluga</t>
  </si>
  <si>
    <t>Uređaji, strojevi i oprema za ostale namjene</t>
  </si>
  <si>
    <t>OMIŠKA DINARA-OČUVANJE KRAJOBRAZNE VRIJEDNOSTI</t>
  </si>
  <si>
    <t>GOSPODARENJE OTPADOM-IZGRADNJA ŽUPANIJSKOG CENTRA ZA GOSPODARENJE OTPADOM-KAŠTIJUN</t>
  </si>
  <si>
    <t>Ostali građevinski objekti</t>
  </si>
  <si>
    <t>MEĐUNARODNA SURADNJA</t>
  </si>
  <si>
    <t>POTICANJE EDUKATIVNIH I INFORMACIJSKIH AKTIVNOSTI U PODRUČJU ENERGETSKE UČINKOVITOSTI</t>
  </si>
  <si>
    <t>K2025</t>
  </si>
  <si>
    <t>K2030</t>
  </si>
  <si>
    <t>A1005</t>
  </si>
  <si>
    <t>A1006</t>
  </si>
  <si>
    <t>A1007</t>
  </si>
  <si>
    <t>Naknade građanima i kućanstvima na temelju osiguranja i druge naknade</t>
  </si>
  <si>
    <t>Ostale naknade građanima i kućanstvima iz proračuna</t>
  </si>
  <si>
    <t>Naknade građanima i kućanstvima u novcu</t>
  </si>
  <si>
    <t>Tekuće pomoći unutar općeg proračuna</t>
  </si>
  <si>
    <t>SANACIJA LOKACIJE OPASNOG OTPADA LEMIĆ BRDO</t>
  </si>
  <si>
    <t>SANACIJA ODLAGALIŠTA OPASNOG OTPADA SOVJAK</t>
  </si>
  <si>
    <t>Kazne, upravne mjere i ostali prihodi</t>
  </si>
  <si>
    <t>Ostali prihodi</t>
  </si>
  <si>
    <t>K2035</t>
  </si>
  <si>
    <t>Naknade građanima i kućanstvima na temelju osiguranja i dr. naknade</t>
  </si>
  <si>
    <t>Ostale nakanade građanima i kućanstvima iz proračuna</t>
  </si>
  <si>
    <t>K2036</t>
  </si>
  <si>
    <t>PROGRAM OBNOVE JAVNIH ZGRADA - PROVEDBA</t>
  </si>
  <si>
    <t>K2040</t>
  </si>
  <si>
    <t>K2044</t>
  </si>
  <si>
    <t>DAROVNICA GEF - PROJEKT SMANJENJA ONEČIŠĆENJA JADRANSKOG MORA</t>
  </si>
  <si>
    <t>Pomoći od međunarodnih organizacija te institucija i tijela EU</t>
  </si>
  <si>
    <t>K2032</t>
  </si>
  <si>
    <t>SANACIJA ODLAGALIŠTA KOMUNALNOG OTPADA SUFINANCIRANA IZ EU</t>
  </si>
  <si>
    <t>K2033</t>
  </si>
  <si>
    <t>IZGRADNJA PRETOVARNIH STANICA</t>
  </si>
  <si>
    <t>-</t>
  </si>
  <si>
    <t>Ostali prihodi od financijske imovine</t>
  </si>
  <si>
    <t>DRŽAVNA MREŽA</t>
  </si>
  <si>
    <t>Pomoći iz inozemstva i od subjekata unutar općeg proračuna</t>
  </si>
  <si>
    <t>Pomoći proračunu iz drugih proračuna</t>
  </si>
  <si>
    <t>Tekuće pomoći proračunu iz drugih proračuna</t>
  </si>
  <si>
    <t>Članarine i norme</t>
  </si>
  <si>
    <t>Pomoći dane u  inozemstvo i unutar općg proračuna</t>
  </si>
  <si>
    <t>Primljeni povrati glavnica danih zajmova i depozita</t>
  </si>
  <si>
    <t>Pomoći dane u  inozemstvo i unutar općeg proračuna</t>
  </si>
  <si>
    <t>Kapitalne pomoći od međunarodnih organizacija</t>
  </si>
  <si>
    <t>POTPORA PROVEDBI KLIMATSKO-ENERGETSKE POLITIKE</t>
  </si>
  <si>
    <t>PROVEDBA ENERGETSKIH PREGLEDA I SUSTAVNO GOSPODARENJE ENERGIJOM</t>
  </si>
  <si>
    <t>K2045</t>
  </si>
  <si>
    <t>POTICANJE OBRAZOVNIH, ISTRAŽIVAČKIH I RAZVOJNIH AKTIVNOSTI U PODRUČJU ZAŠTITE OKOLIŠA</t>
  </si>
  <si>
    <t>POTICANJE OBRAZOVNIH, ISTRAŽIVAČKIH I RAZVOJNIH AKTIVNOSTI U PODRUČJU ENERGETSKE UČINKOVITOSTI</t>
  </si>
  <si>
    <t>Plaće u naravi</t>
  </si>
  <si>
    <t>Troškovi sudskih postupaka</t>
  </si>
  <si>
    <t>Kapitalne pomoći proračunu iz drugih proračuna</t>
  </si>
  <si>
    <t>Rashodi za nabavu neproizvedene dugotrajne imovine</t>
  </si>
  <si>
    <t>Nematerijalna imovina</t>
  </si>
  <si>
    <t>Licence</t>
  </si>
  <si>
    <t>Naknade građanima i kućanstvima u naravi-neposredno ili putem ustanova izvan javnog sektora</t>
  </si>
  <si>
    <t>Naknade građanima i kućanstvima na temelju osiguranja</t>
  </si>
  <si>
    <t>Subvencije poljoprivrednicima i obrtnicima</t>
  </si>
  <si>
    <t>PRIHODI POSLOVANJA I PRIHODI OD PRODAJE NEFINANCIJSKE IMOVINE</t>
  </si>
  <si>
    <t>GOSPODARENJE S POSEBNIM KATEGORIJAMA OTPADA</t>
  </si>
  <si>
    <t>UKUPNI PRIHODI</t>
  </si>
  <si>
    <t>Doprinosi za obvezno zdravstveno osiguranje</t>
  </si>
  <si>
    <t>OPERATIVNI PROGRAM "KONKURENTNOST I KOHEZIJA 2014. - 2020." - TEHNIČKA POMOĆ</t>
  </si>
  <si>
    <t>K2051</t>
  </si>
  <si>
    <t>POTICANJE ODVOJENOG PRIKUPLJANJA OTPADA I RECIKLIRANJE</t>
  </si>
  <si>
    <t>A1001</t>
  </si>
  <si>
    <t>SANACIJA ODLAGALIŠTA OTPADA</t>
  </si>
  <si>
    <t>RASHODI  POSLOVANJA</t>
  </si>
  <si>
    <t>UKUPNI RASHODI</t>
  </si>
  <si>
    <t>RAZLIKA - VIŠAK / MANJAK</t>
  </si>
  <si>
    <t>PRIJENOS DEPOZITA IZ PRETHODNE GODINE</t>
  </si>
  <si>
    <t>PRIJENOS DEPOZITA U SLJEDEĆE RAZDOBLJE</t>
  </si>
  <si>
    <t>VIŠAK / MANJAK + NETO FINANCIRANJE</t>
  </si>
  <si>
    <t>A1004</t>
  </si>
  <si>
    <t>Prihodi od kamata na dane zajmove</t>
  </si>
  <si>
    <t>Prihodi od kamata na dane zajmove trgovačkim društvima i obrtnicima izvan javnog sektora</t>
  </si>
  <si>
    <t>Kapitalne pomoći kreditnim i ostalim financijskim institucijama te trgovačkim društvima izvan javnog sektora</t>
  </si>
  <si>
    <t>Premije osiguranja</t>
  </si>
  <si>
    <t>Primici (povrati) glavnice zajmova danih trgovačkim društvima u  javnom sektoru</t>
  </si>
  <si>
    <t>Povrat zajmova danih trgovačkim društvima u  javnom sektoru</t>
  </si>
  <si>
    <t>Otplata glavnice primljenih kredita i zajmova od kreditnih i ostalih financijskih institucija izvan javnog sektora</t>
  </si>
  <si>
    <t>Izdaci za otplatu glavnice primljenih kredita i zajmova</t>
  </si>
  <si>
    <t>Otplata glavnice primljenih kredita od tuzemnih kreditnih  institucija izvan javnog sektora</t>
  </si>
  <si>
    <t>MODERNIZACIJA DRŽAVNE MREŽE SUFINANCIRANA IZ EU</t>
  </si>
  <si>
    <t>OTPLATA PRIMLJENIH KREDITA I ZAJMOVA</t>
  </si>
  <si>
    <t>PROVEDBA AKTIVNOSTI ENERGETSKE UČINKOVITOSTI NA LOKALNOJ I REGIONALNOJ RAZINI RH</t>
  </si>
  <si>
    <t>K2052</t>
  </si>
  <si>
    <t>A1002</t>
  </si>
  <si>
    <t>Pomoći temeljem prijenosa EU sredstava</t>
  </si>
  <si>
    <t>Tekuće pomoći temeljem prijenosa EU sredstava</t>
  </si>
  <si>
    <t>Kapitalne pomoći temeljem prijenosa EU sredstava</t>
  </si>
  <si>
    <t>Subvencije trgovačkim društvima, zadrugama, poljoprivrednicima i obrtnicima izvan javnog sektora</t>
  </si>
  <si>
    <t>Subvencije trgovačkim društvima i zadrugama izvan javnog sektora</t>
  </si>
  <si>
    <t>Prihodi od pozitivnih tečajnih razlika i razlika zbog primjene valutne klauzule</t>
  </si>
  <si>
    <t>Prihodi od prodaje proizvoda i robe</t>
  </si>
  <si>
    <t>Pomoći dane u inozemstvo i unutar općg proračuna</t>
  </si>
  <si>
    <t>Primici (povrati) glavnice zajmova danih trgovačkim društvima i obrtnicima izvan javnog sektora</t>
  </si>
  <si>
    <t>Povrat zajmova danih drugim razinama vlasti</t>
  </si>
  <si>
    <t>Povrat zajmova danih općinskim proračunima</t>
  </si>
  <si>
    <t>Kapitalne pomoći</t>
  </si>
  <si>
    <t>Kapitalne pomoći kreditnim i ostalim financijskim institucijama te trgovačkim društvima i zadrugama izvan javnog sektora</t>
  </si>
  <si>
    <t>K2053</t>
  </si>
  <si>
    <t>POTPORA PRILAGODBI KLIMATSKIM PROMJENAMA</t>
  </si>
  <si>
    <t>Kamate za primljene kredite i zajmove</t>
  </si>
  <si>
    <t>Kamate za primljene kredite i zajmove od kreditnih i ostalih financijskih institucija izvan javnog sektora</t>
  </si>
  <si>
    <t>SMANJENJE EMISIJA STAKLENIČKIH PLINOVA U NEENERGETSKIM SEKTORIMA</t>
  </si>
  <si>
    <t>PROJEKTI S TREĆIM ZEMLJAMA</t>
  </si>
  <si>
    <t>K2055</t>
  </si>
  <si>
    <t>K2056</t>
  </si>
  <si>
    <t xml:space="preserve">PROVEDBA PROGRAMA ENERGETSKE UČINKOVITOSTI U JAVNOM SEKTORU I INDUSTRIJI </t>
  </si>
  <si>
    <t xml:space="preserve">POTICANJE KORIŠTENJA OBNOVLJIVIH IZVORA ENERGIJE </t>
  </si>
  <si>
    <t>POTICANJE ENERGETSKE UČINKOVITOSTI U PROMETU</t>
  </si>
  <si>
    <t>Ostali nespomenuti financijski rashodi</t>
  </si>
  <si>
    <t>INTERREG EUROPE</t>
  </si>
  <si>
    <t>A1009</t>
  </si>
  <si>
    <t>K2050</t>
  </si>
  <si>
    <t>SANACIJA ZATVORENOG ODLAG. BALIRANOG KOMU. OTPADA BREZJE U GRADU VŽ</t>
  </si>
  <si>
    <t>K2057</t>
  </si>
  <si>
    <t>NABAVA SPREMNIKA SREDSTVIMA EU</t>
  </si>
  <si>
    <t>EGP FINANCIJSKI MEHANIZAM 2014.-2021.</t>
  </si>
  <si>
    <t>K2058</t>
  </si>
  <si>
    <t>INDEKS</t>
  </si>
  <si>
    <t>K2026</t>
  </si>
  <si>
    <t>GOSPODARENJE OTPADOM-IZGRADNJA ŽUPANIJSKOG CENTRA ZA GOSPODARENJE OTPADOM-MARIŠĆINA</t>
  </si>
  <si>
    <t>Usluge tekućeg i investicijskog održavanja</t>
  </si>
  <si>
    <t>5=4/2*100</t>
  </si>
  <si>
    <t>BROJČANA OZNAKA I NAZIV</t>
  </si>
  <si>
    <t>Tekuće pomoći od međunarodnih organizacija</t>
  </si>
  <si>
    <t>IZVORNI PLAN 2019.</t>
  </si>
  <si>
    <t>6=4/3*100</t>
  </si>
  <si>
    <t>Povrat zajmova danih tuzemnim obrtnicima</t>
  </si>
  <si>
    <t>K2054</t>
  </si>
  <si>
    <t>POTICANJE ODRŽIVE GRADNJE IZ EU</t>
  </si>
  <si>
    <t>K2041</t>
  </si>
  <si>
    <t>PROGRAM OBNOVE VIŠESTAMBENIH ZGRADA - PROVEDBA</t>
  </si>
  <si>
    <t xml:space="preserve">IZVRŠENJE FINANCIJSKOG PLANA
 FONDA ZA ZAŠTITU OKOLIŠA I ENERGETSKU UČINKOVITOST 
U PRVOM POLUGODIŠTU 2019. GODINE                                              </t>
  </si>
  <si>
    <t>IZVRŠENJE 
1. - 6.  2018.</t>
  </si>
  <si>
    <t>IZVRŠENJE 
1. - 6.  2019.</t>
  </si>
  <si>
    <t>IZVRŠENJE
 1. - 6.  2019.</t>
  </si>
  <si>
    <t>IZVRŠENJE
 1. - 6.  2018.</t>
  </si>
  <si>
    <t>PRIHODI OD PRODAJE NEFINANCIJSKE IMOVINE</t>
  </si>
  <si>
    <t>4=3/2*100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</si>
</sst>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"/>
  </numFmts>
  <fonts count="66" x14ac:knownFonts="1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color indexed="8"/>
      <name val="MS Sans Serif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.85"/>
      <name val="Times New Roman"/>
      <family val="1"/>
    </font>
    <font>
      <b/>
      <sz val="10"/>
      <name val="Times New Roman"/>
      <family val="1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9.85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  <charset val="238"/>
    </font>
    <font>
      <b/>
      <i/>
      <sz val="9.85"/>
      <color indexed="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theme="1"/>
      <name val="MS Sans Serif"/>
      <family val="2"/>
      <charset val="238"/>
    </font>
    <font>
      <b/>
      <sz val="9.8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.85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.85"/>
      <color theme="1"/>
      <name val="Times New Roman"/>
      <family val="1"/>
    </font>
    <font>
      <i/>
      <sz val="9.85"/>
      <color theme="1"/>
      <name val="Times New Roman"/>
      <family val="1"/>
      <charset val="238"/>
    </font>
    <font>
      <sz val="10"/>
      <color theme="1"/>
      <name val="Times New Roman"/>
      <family val="1"/>
    </font>
    <font>
      <b/>
      <sz val="10"/>
      <color theme="1"/>
      <name val="MS Sans Serif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b/>
      <sz val="9.85"/>
      <color theme="1"/>
      <name val="Times New Roman"/>
      <family val="1"/>
    </font>
    <font>
      <i/>
      <sz val="9.85"/>
      <color theme="1"/>
      <name val="Times New Roman"/>
      <family val="1"/>
    </font>
    <font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</font>
    <font>
      <b/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  <charset val="238"/>
    </font>
    <font>
      <sz val="9"/>
      <color theme="1"/>
      <name val="MS Sans Serif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MS Sans Serif"/>
      <family val="2"/>
      <charset val="238"/>
    </font>
    <font>
      <sz val="9"/>
      <color theme="1"/>
      <name val="Times New Roman"/>
      <family val="1"/>
    </font>
    <font>
      <sz val="9"/>
      <name val="Times New Roman"/>
      <family val="1"/>
      <charset val="238"/>
    </font>
    <font>
      <sz val="9"/>
      <color indexed="8"/>
      <name val="Times New Roman"/>
      <family val="1"/>
    </font>
    <font>
      <sz val="9"/>
      <color indexed="8"/>
      <name val="Times New Roman"/>
      <family val="1"/>
      <charset val="238"/>
    </font>
    <font>
      <b/>
      <sz val="9"/>
      <color theme="1"/>
      <name val="Times New Roman"/>
      <family val="1"/>
    </font>
    <font>
      <b/>
      <sz val="9"/>
      <name val="Times New Roman"/>
      <family val="1"/>
      <charset val="238"/>
    </font>
    <font>
      <sz val="9"/>
      <name val="Times New Roman"/>
      <family val="1"/>
    </font>
    <font>
      <i/>
      <sz val="9"/>
      <color indexed="8"/>
      <name val="Times New Roman"/>
      <family val="1"/>
    </font>
    <font>
      <sz val="9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32" fillId="0" borderId="0"/>
  </cellStyleXfs>
  <cellXfs count="324">
    <xf numFmtId="0" fontId="0" fillId="0" borderId="0" xfId="0" applyNumberForma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>
      <alignment horizontal="left" wrapText="1"/>
    </xf>
    <xf numFmtId="0" fontId="1" fillId="0" borderId="1" xfId="0" quotePrefix="1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10" fillId="0" borderId="0" xfId="0" quotePrefix="1" applyFont="1" applyBorder="1" applyAlignment="1">
      <alignment horizontal="left" vertical="center"/>
    </xf>
    <xf numFmtId="0" fontId="2" fillId="0" borderId="0" xfId="0" quotePrefix="1" applyNumberFormat="1" applyFont="1" applyFill="1" applyBorder="1" applyAlignment="1" applyProtection="1">
      <alignment horizontal="left"/>
    </xf>
    <xf numFmtId="0" fontId="8" fillId="0" borderId="0" xfId="0" quotePrefix="1" applyFont="1" applyBorder="1" applyAlignment="1">
      <alignment horizontal="left" vertical="center"/>
    </xf>
    <xf numFmtId="0" fontId="1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wrapText="1"/>
    </xf>
    <xf numFmtId="0" fontId="1" fillId="0" borderId="0" xfId="0" quotePrefix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4" fillId="0" borderId="0" xfId="0" quotePrefix="1" applyFont="1" applyBorder="1" applyAlignment="1">
      <alignment horizontal="left" vertical="center" wrapText="1"/>
    </xf>
    <xf numFmtId="3" fontId="2" fillId="0" borderId="0" xfId="0" quotePrefix="1" applyNumberFormat="1" applyFont="1" applyFill="1" applyBorder="1" applyAlignment="1" applyProtection="1">
      <alignment horizontal="left" wrapText="1"/>
    </xf>
    <xf numFmtId="0" fontId="21" fillId="2" borderId="0" xfId="0" applyNumberFormat="1" applyFont="1" applyFill="1" applyBorder="1" applyAlignment="1" applyProtection="1"/>
    <xf numFmtId="3" fontId="2" fillId="0" borderId="3" xfId="0" applyNumberFormat="1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center" vertical="center" wrapText="1"/>
    </xf>
    <xf numFmtId="0" fontId="27" fillId="0" borderId="0" xfId="0" quotePrefix="1" applyFont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26" fillId="0" borderId="0" xfId="0" quotePrefix="1" applyFont="1" applyBorder="1" applyAlignment="1">
      <alignment horizontal="left" vertical="top"/>
    </xf>
    <xf numFmtId="0" fontId="23" fillId="0" borderId="0" xfId="0" quotePrefix="1" applyNumberFormat="1" applyFon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3" fontId="23" fillId="0" borderId="0" xfId="0" applyNumberFormat="1" applyFont="1" applyFill="1" applyBorder="1" applyAlignment="1" applyProtection="1"/>
    <xf numFmtId="0" fontId="27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vertical="top" wrapText="1"/>
    </xf>
    <xf numFmtId="0" fontId="1" fillId="0" borderId="0" xfId="0" quotePrefix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4" fontId="23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NumberFormat="1" applyFont="1" applyFill="1" applyBorder="1" applyAlignment="1" applyProtection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 applyProtection="1">
      <alignment vertical="center"/>
    </xf>
    <xf numFmtId="0" fontId="36" fillId="0" borderId="0" xfId="0" applyFont="1" applyFill="1" applyAlignment="1">
      <alignment horizontal="left" vertical="center"/>
    </xf>
    <xf numFmtId="0" fontId="35" fillId="0" borderId="0" xfId="0" applyNumberFormat="1" applyFont="1" applyFill="1" applyBorder="1" applyAlignment="1" applyProtection="1">
      <alignment vertical="center" wrapText="1"/>
    </xf>
    <xf numFmtId="4" fontId="33" fillId="0" borderId="0" xfId="0" applyNumberFormat="1" applyFont="1" applyFill="1" applyBorder="1" applyAlignment="1" applyProtection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41" fillId="0" borderId="0" xfId="0" applyNumberFormat="1" applyFont="1" applyFill="1" applyBorder="1" applyAlignment="1" applyProtection="1">
      <alignment vertical="center"/>
    </xf>
    <xf numFmtId="0" fontId="36" fillId="0" borderId="0" xfId="0" quotePrefix="1" applyFont="1" applyFill="1" applyBorder="1" applyAlignment="1">
      <alignment horizontal="left" vertical="center"/>
    </xf>
    <xf numFmtId="0" fontId="34" fillId="0" borderId="0" xfId="0" quotePrefix="1" applyFont="1" applyFill="1" applyBorder="1" applyAlignment="1">
      <alignment horizontal="left" vertical="center"/>
    </xf>
    <xf numFmtId="0" fontId="37" fillId="0" borderId="0" xfId="0" quotePrefix="1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vertical="center"/>
    </xf>
    <xf numFmtId="0" fontId="34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39" fillId="0" borderId="0" xfId="0" quotePrefix="1" applyFont="1" applyFill="1" applyAlignment="1">
      <alignment horizontal="left" vertical="center"/>
    </xf>
    <xf numFmtId="0" fontId="34" fillId="0" borderId="0" xfId="0" quotePrefix="1" applyFont="1" applyFill="1" applyAlignment="1">
      <alignment horizontal="left" vertical="center"/>
    </xf>
    <xf numFmtId="0" fontId="34" fillId="0" borderId="4" xfId="0" applyFont="1" applyFill="1" applyBorder="1" applyAlignment="1">
      <alignment vertical="center"/>
    </xf>
    <xf numFmtId="0" fontId="34" fillId="0" borderId="4" xfId="0" quotePrefix="1" applyFont="1" applyFill="1" applyBorder="1" applyAlignment="1">
      <alignment horizontal="left" vertical="center"/>
    </xf>
    <xf numFmtId="0" fontId="47" fillId="0" borderId="0" xfId="0" quotePrefix="1" applyNumberFormat="1" applyFont="1" applyFill="1" applyBorder="1" applyAlignment="1" applyProtection="1">
      <alignment horizontal="left" vertical="center"/>
    </xf>
    <xf numFmtId="0" fontId="36" fillId="0" borderId="0" xfId="0" quotePrefix="1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3" fontId="13" fillId="0" borderId="0" xfId="0" applyNumberFormat="1" applyFont="1" applyFill="1" applyBorder="1" applyAlignment="1" applyProtection="1"/>
    <xf numFmtId="3" fontId="33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left" vertical="center"/>
    </xf>
    <xf numFmtId="4" fontId="3" fillId="0" borderId="0" xfId="0" applyNumberFormat="1" applyFont="1" applyFill="1" applyBorder="1" applyAlignment="1" applyProtection="1"/>
    <xf numFmtId="4" fontId="15" fillId="0" borderId="0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center"/>
    </xf>
    <xf numFmtId="0" fontId="14" fillId="0" borderId="1" xfId="0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vertical="center"/>
    </xf>
    <xf numFmtId="0" fontId="50" fillId="0" borderId="1" xfId="0" applyNumberFormat="1" applyFont="1" applyFill="1" applyBorder="1" applyAlignment="1" applyProtection="1">
      <alignment horizontal="center" vertical="center" wrapText="1"/>
    </xf>
    <xf numFmtId="3" fontId="50" fillId="0" borderId="1" xfId="0" applyNumberFormat="1" applyFont="1" applyFill="1" applyBorder="1" applyAlignment="1">
      <alignment horizontal="center" vertical="center" wrapText="1"/>
    </xf>
    <xf numFmtId="4" fontId="50" fillId="0" borderId="1" xfId="0" applyNumberFormat="1" applyFont="1" applyFill="1" applyBorder="1" applyAlignment="1">
      <alignment horizontal="center" vertical="center" wrapText="1"/>
    </xf>
    <xf numFmtId="4" fontId="51" fillId="0" borderId="1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 applyProtection="1">
      <alignment horizontal="center" vertical="center"/>
    </xf>
    <xf numFmtId="4" fontId="53" fillId="0" borderId="0" xfId="0" applyNumberFormat="1" applyFont="1" applyFill="1" applyBorder="1" applyAlignment="1" applyProtection="1">
      <alignment vertical="center"/>
    </xf>
    <xf numFmtId="0" fontId="53" fillId="0" borderId="0" xfId="0" applyNumberFormat="1" applyFont="1" applyFill="1" applyBorder="1" applyAlignment="1" applyProtection="1">
      <alignment vertical="center"/>
    </xf>
    <xf numFmtId="3" fontId="53" fillId="0" borderId="0" xfId="0" applyNumberFormat="1" applyFont="1" applyFill="1" applyBorder="1" applyAlignment="1" applyProtection="1">
      <alignment vertical="center"/>
    </xf>
    <xf numFmtId="4" fontId="54" fillId="0" borderId="0" xfId="0" applyNumberFormat="1" applyFont="1" applyFill="1" applyBorder="1" applyAlignment="1" applyProtection="1"/>
    <xf numFmtId="3" fontId="54" fillId="0" borderId="0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>
      <alignment vertical="center"/>
    </xf>
    <xf numFmtId="3" fontId="52" fillId="0" borderId="0" xfId="0" applyNumberFormat="1" applyFont="1" applyFill="1" applyBorder="1" applyAlignment="1" applyProtection="1">
      <alignment vertical="center"/>
    </xf>
    <xf numFmtId="3" fontId="55" fillId="0" borderId="0" xfId="0" applyNumberFormat="1" applyFont="1" applyFill="1" applyBorder="1" applyAlignment="1" applyProtection="1">
      <alignment vertical="center"/>
    </xf>
    <xf numFmtId="3" fontId="50" fillId="0" borderId="0" xfId="0" applyNumberFormat="1" applyFont="1" applyFill="1" applyBorder="1" applyAlignment="1" applyProtection="1"/>
    <xf numFmtId="4" fontId="58" fillId="0" borderId="0" xfId="0" applyNumberFormat="1" applyFont="1" applyFill="1" applyBorder="1" applyAlignment="1" applyProtection="1"/>
    <xf numFmtId="3" fontId="58" fillId="0" borderId="0" xfId="0" applyNumberFormat="1" applyFont="1" applyFill="1" applyBorder="1" applyAlignment="1" applyProtection="1"/>
    <xf numFmtId="3" fontId="4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>
      <alignment wrapText="1"/>
    </xf>
    <xf numFmtId="0" fontId="36" fillId="0" borderId="0" xfId="0" quotePrefix="1" applyFont="1" applyFill="1" applyBorder="1" applyAlignment="1">
      <alignment horizontal="left" vertical="center" wrapText="1"/>
    </xf>
    <xf numFmtId="3" fontId="40" fillId="0" borderId="0" xfId="0" quotePrefix="1" applyNumberFormat="1" applyFont="1" applyFill="1" applyBorder="1" applyAlignment="1" applyProtection="1">
      <alignment horizontal="left" wrapText="1"/>
    </xf>
    <xf numFmtId="0" fontId="34" fillId="0" borderId="0" xfId="0" applyFont="1" applyFill="1" applyBorder="1" applyAlignment="1">
      <alignment horizontal="left" vertical="center" wrapText="1"/>
    </xf>
    <xf numFmtId="0" fontId="33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>
      <alignment vertical="top" wrapText="1"/>
    </xf>
    <xf numFmtId="0" fontId="27" fillId="0" borderId="0" xfId="0" quotePrefix="1" applyFont="1" applyBorder="1" applyAlignment="1">
      <alignment horizontal="left" vertical="top" wrapText="1"/>
    </xf>
    <xf numFmtId="0" fontId="1" fillId="0" borderId="0" xfId="0" quotePrefix="1" applyFont="1" applyBorder="1" applyAlignment="1">
      <alignment horizontal="left" wrapText="1"/>
    </xf>
    <xf numFmtId="3" fontId="23" fillId="0" borderId="0" xfId="0" quotePrefix="1" applyNumberFormat="1" applyFont="1" applyFill="1" applyBorder="1" applyAlignment="1" applyProtection="1">
      <alignment horizontal="left" vertical="top" wrapText="1"/>
    </xf>
    <xf numFmtId="3" fontId="2" fillId="0" borderId="0" xfId="0" quotePrefix="1" applyNumberFormat="1" applyFont="1" applyFill="1" applyBorder="1" applyAlignment="1" applyProtection="1">
      <alignment horizontal="left" vertical="top" wrapText="1"/>
    </xf>
    <xf numFmtId="0" fontId="38" fillId="0" borderId="0" xfId="0" applyFont="1" applyFill="1" applyAlignment="1">
      <alignment wrapText="1"/>
    </xf>
    <xf numFmtId="0" fontId="46" fillId="0" borderId="0" xfId="0" applyFont="1" applyFill="1" applyAlignment="1">
      <alignment wrapText="1"/>
    </xf>
    <xf numFmtId="0" fontId="45" fillId="0" borderId="0" xfId="0" applyFont="1" applyFill="1" applyAlignment="1">
      <alignment wrapText="1"/>
    </xf>
    <xf numFmtId="0" fontId="38" fillId="0" borderId="0" xfId="0" quotePrefix="1" applyFont="1" applyFill="1" applyAlignment="1">
      <alignment horizontal="left" wrapText="1"/>
    </xf>
    <xf numFmtId="0" fontId="45" fillId="0" borderId="0" xfId="0" quotePrefix="1" applyFont="1" applyFill="1" applyAlignment="1">
      <alignment horizontal="left" wrapText="1"/>
    </xf>
    <xf numFmtId="0" fontId="46" fillId="0" borderId="0" xfId="0" quotePrefix="1" applyFont="1" applyFill="1" applyAlignment="1">
      <alignment horizontal="left" wrapText="1"/>
    </xf>
    <xf numFmtId="3" fontId="48" fillId="0" borderId="0" xfId="0" applyNumberFormat="1" applyFont="1" applyFill="1" applyBorder="1" applyAlignment="1" applyProtection="1">
      <alignment wrapText="1"/>
    </xf>
    <xf numFmtId="3" fontId="40" fillId="0" borderId="0" xfId="0" applyNumberFormat="1" applyFont="1" applyFill="1" applyBorder="1" applyAlignment="1" applyProtection="1">
      <alignment wrapText="1"/>
    </xf>
    <xf numFmtId="0" fontId="40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0" fontId="60" fillId="0" borderId="1" xfId="0" applyNumberFormat="1" applyFont="1" applyFill="1" applyBorder="1" applyAlignment="1" applyProtection="1">
      <alignment vertical="center"/>
    </xf>
    <xf numFmtId="0" fontId="52" fillId="0" borderId="1" xfId="0" applyNumberFormat="1" applyFont="1" applyFill="1" applyBorder="1" applyAlignment="1" applyProtection="1">
      <alignment horizontal="center" vertical="center" wrapText="1"/>
    </xf>
    <xf numFmtId="3" fontId="49" fillId="0" borderId="1" xfId="0" applyNumberFormat="1" applyFont="1" applyFill="1" applyBorder="1" applyAlignment="1">
      <alignment horizontal="center" vertical="center" wrapText="1"/>
    </xf>
    <xf numFmtId="4" fontId="61" fillId="0" borderId="1" xfId="0" applyNumberFormat="1" applyFont="1" applyFill="1" applyBorder="1" applyAlignment="1">
      <alignment horizontal="center" vertical="center" wrapText="1"/>
    </xf>
    <xf numFmtId="0" fontId="50" fillId="0" borderId="1" xfId="0" applyNumberFormat="1" applyFont="1" applyFill="1" applyBorder="1" applyAlignment="1" applyProtection="1">
      <alignment horizontal="left" vertical="center" wrapText="1"/>
    </xf>
    <xf numFmtId="0" fontId="58" fillId="0" borderId="0" xfId="0" applyNumberFormat="1" applyFont="1" applyFill="1" applyBorder="1" applyAlignment="1" applyProtection="1"/>
    <xf numFmtId="0" fontId="62" fillId="0" borderId="0" xfId="0" applyNumberFormat="1" applyFont="1" applyFill="1" applyBorder="1" applyAlignment="1" applyProtection="1"/>
    <xf numFmtId="4" fontId="62" fillId="0" borderId="0" xfId="0" applyNumberFormat="1" applyFont="1" applyFill="1" applyBorder="1" applyAlignment="1" applyProtection="1"/>
    <xf numFmtId="3" fontId="62" fillId="0" borderId="0" xfId="0" applyNumberFormat="1" applyFont="1" applyFill="1" applyBorder="1" applyAlignment="1" applyProtection="1"/>
    <xf numFmtId="0" fontId="50" fillId="0" borderId="0" xfId="0" applyNumberFormat="1" applyFont="1" applyFill="1" applyBorder="1" applyAlignment="1" applyProtection="1"/>
    <xf numFmtId="0" fontId="51" fillId="0" borderId="0" xfId="0" applyNumberFormat="1" applyFont="1" applyFill="1" applyBorder="1" applyAlignment="1" applyProtection="1"/>
    <xf numFmtId="4" fontId="59" fillId="0" borderId="0" xfId="0" applyNumberFormat="1" applyFont="1" applyFill="1" applyBorder="1" applyAlignment="1" applyProtection="1">
      <alignment horizontal="right" wrapText="1"/>
    </xf>
    <xf numFmtId="0" fontId="59" fillId="0" borderId="0" xfId="0" applyNumberFormat="1" applyFont="1" applyFill="1" applyBorder="1" applyAlignment="1" applyProtection="1">
      <alignment wrapText="1"/>
    </xf>
    <xf numFmtId="0" fontId="50" fillId="0" borderId="0" xfId="0" quotePrefix="1" applyFont="1" applyBorder="1" applyAlignment="1">
      <alignment horizontal="left" vertical="center"/>
    </xf>
    <xf numFmtId="0" fontId="50" fillId="0" borderId="0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8" fillId="0" borderId="0" xfId="0" quotePrefix="1" applyFont="1" applyBorder="1" applyAlignment="1">
      <alignment horizontal="left" vertical="center"/>
    </xf>
    <xf numFmtId="0" fontId="63" fillId="0" borderId="0" xfId="0" applyFont="1" applyBorder="1" applyAlignment="1">
      <alignment vertical="center"/>
    </xf>
    <xf numFmtId="0" fontId="58" fillId="0" borderId="0" xfId="0" quotePrefix="1" applyFont="1" applyBorder="1" applyAlignment="1">
      <alignment horizontal="left" vertical="center" wrapText="1"/>
    </xf>
    <xf numFmtId="0" fontId="63" fillId="0" borderId="0" xfId="0" quotePrefix="1" applyFont="1" applyBorder="1" applyAlignment="1">
      <alignment horizontal="left" vertical="center"/>
    </xf>
    <xf numFmtId="0" fontId="50" fillId="0" borderId="0" xfId="0" quotePrefix="1" applyFont="1" applyBorder="1" applyAlignment="1">
      <alignment horizontal="left" vertical="center" wrapText="1"/>
    </xf>
    <xf numFmtId="0" fontId="50" fillId="0" borderId="0" xfId="0" applyFont="1" applyBorder="1" applyAlignment="1">
      <alignment horizontal="left" vertical="center"/>
    </xf>
    <xf numFmtId="3" fontId="63" fillId="0" borderId="0" xfId="0" applyNumberFormat="1" applyFont="1" applyFill="1" applyBorder="1" applyAlignment="1" applyProtection="1"/>
    <xf numFmtId="0" fontId="50" fillId="0" borderId="0" xfId="0" quotePrefix="1" applyNumberFormat="1" applyFont="1" applyFill="1" applyBorder="1" applyAlignment="1" applyProtection="1">
      <alignment horizontal="left" vertical="center"/>
    </xf>
    <xf numFmtId="3" fontId="58" fillId="0" borderId="0" xfId="0" quotePrefix="1" applyNumberFormat="1" applyFont="1" applyFill="1" applyBorder="1" applyAlignment="1" applyProtection="1">
      <alignment horizontal="left"/>
    </xf>
    <xf numFmtId="3" fontId="50" fillId="0" borderId="0" xfId="0" quotePrefix="1" applyNumberFormat="1" applyFont="1" applyFill="1" applyBorder="1" applyAlignment="1" applyProtection="1">
      <alignment horizontal="left"/>
    </xf>
    <xf numFmtId="3" fontId="50" fillId="0" borderId="0" xfId="0" quotePrefix="1" applyNumberFormat="1" applyFont="1" applyFill="1" applyBorder="1" applyAlignment="1" applyProtection="1">
      <alignment horizontal="left" wrapText="1"/>
    </xf>
    <xf numFmtId="3" fontId="58" fillId="0" borderId="0" xfId="0" applyNumberFormat="1" applyFont="1" applyFill="1" applyBorder="1" applyAlignment="1" applyProtection="1">
      <alignment horizontal="left"/>
    </xf>
    <xf numFmtId="0" fontId="64" fillId="0" borderId="0" xfId="0" applyNumberFormat="1" applyFont="1" applyFill="1" applyBorder="1" applyAlignment="1" applyProtection="1">
      <alignment wrapText="1"/>
    </xf>
    <xf numFmtId="0" fontId="10" fillId="0" borderId="0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wrapText="1"/>
    </xf>
    <xf numFmtId="3" fontId="3" fillId="0" borderId="0" xfId="0" quotePrefix="1" applyNumberFormat="1" applyFont="1" applyFill="1" applyBorder="1" applyAlignment="1" applyProtection="1">
      <alignment horizontal="left" wrapText="1"/>
    </xf>
    <xf numFmtId="3" fontId="3" fillId="0" borderId="0" xfId="0" applyNumberFormat="1" applyFont="1" applyFill="1" applyBorder="1" applyAlignment="1" applyProtection="1">
      <alignment wrapText="1"/>
    </xf>
    <xf numFmtId="3" fontId="3" fillId="0" borderId="0" xfId="0" applyNumberFormat="1" applyFont="1" applyFill="1" applyBorder="1" applyAlignment="1" applyProtection="1">
      <alignment horizontal="left" wrapText="1"/>
    </xf>
    <xf numFmtId="0" fontId="2" fillId="0" borderId="1" xfId="0" quotePrefix="1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wrapText="1"/>
    </xf>
    <xf numFmtId="0" fontId="50" fillId="0" borderId="6" xfId="0" applyNumberFormat="1" applyFont="1" applyFill="1" applyBorder="1" applyAlignment="1" applyProtection="1">
      <alignment horizontal="center" vertical="center"/>
    </xf>
    <xf numFmtId="3" fontId="50" fillId="0" borderId="3" xfId="0" applyNumberFormat="1" applyFont="1" applyFill="1" applyBorder="1" applyAlignment="1">
      <alignment horizontal="center" vertical="center" wrapText="1"/>
    </xf>
    <xf numFmtId="4" fontId="51" fillId="0" borderId="3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11" fillId="0" borderId="0" xfId="0" quotePrefix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3" fontId="50" fillId="0" borderId="0" xfId="0" applyNumberFormat="1" applyFont="1" applyFill="1" applyBorder="1" applyAlignment="1" applyProtection="1">
      <alignment horizontal="right"/>
    </xf>
    <xf numFmtId="3" fontId="59" fillId="0" borderId="0" xfId="0" applyNumberFormat="1" applyFont="1" applyFill="1" applyBorder="1" applyAlignment="1" applyProtection="1">
      <alignment horizontal="right"/>
    </xf>
    <xf numFmtId="3" fontId="52" fillId="0" borderId="0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20" fillId="0" borderId="1" xfId="0" applyNumberFormat="1" applyFont="1" applyFill="1" applyBorder="1" applyAlignment="1" applyProtection="1">
      <alignment horizontal="left" vertical="center"/>
    </xf>
    <xf numFmtId="3" fontId="7" fillId="0" borderId="3" xfId="0" applyNumberFormat="1" applyFont="1" applyFill="1" applyBorder="1" applyAlignment="1" applyProtection="1">
      <alignment horizontal="right" vertical="center"/>
    </xf>
    <xf numFmtId="3" fontId="7" fillId="0" borderId="3" xfId="0" applyNumberFormat="1" applyFont="1" applyFill="1" applyBorder="1" applyAlignment="1" applyProtection="1">
      <alignment horizontal="right"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4" fontId="16" fillId="0" borderId="3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50" fillId="0" borderId="0" xfId="0" applyNumberFormat="1" applyFont="1" applyFill="1" applyBorder="1" applyAlignment="1" applyProtection="1">
      <alignment vertical="center" wrapText="1"/>
    </xf>
    <xf numFmtId="3" fontId="50" fillId="0" borderId="0" xfId="0" applyNumberFormat="1" applyFont="1" applyFill="1" applyBorder="1" applyAlignment="1" applyProtection="1">
      <alignment horizontal="right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3" fontId="49" fillId="0" borderId="0" xfId="0" applyNumberFormat="1" applyFont="1" applyFill="1" applyBorder="1" applyAlignment="1" applyProtection="1">
      <alignment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3" fontId="59" fillId="0" borderId="0" xfId="0" applyNumberFormat="1" applyFont="1" applyFill="1" applyBorder="1" applyAlignment="1" applyProtection="1">
      <alignment vertical="center" wrapText="1"/>
    </xf>
    <xf numFmtId="3" fontId="59" fillId="0" borderId="0" xfId="0" applyNumberFormat="1" applyFont="1" applyFill="1" applyBorder="1" applyAlignment="1" applyProtection="1">
      <alignment horizontal="right" vertical="center" wrapText="1"/>
    </xf>
    <xf numFmtId="3" fontId="49" fillId="0" borderId="0" xfId="0" applyNumberFormat="1" applyFont="1" applyFill="1" applyBorder="1" applyAlignment="1" applyProtection="1">
      <alignment horizontal="right" vertical="center" wrapText="1"/>
    </xf>
    <xf numFmtId="3" fontId="57" fillId="0" borderId="0" xfId="0" applyNumberFormat="1" applyFont="1" applyFill="1" applyBorder="1" applyAlignment="1" applyProtection="1">
      <alignment vertical="center" wrapText="1"/>
    </xf>
    <xf numFmtId="3" fontId="61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3" fontId="15" fillId="0" borderId="0" xfId="0" applyNumberFormat="1" applyFont="1" applyFill="1" applyBorder="1" applyAlignment="1" applyProtection="1">
      <alignment horizontal="left" vertical="center"/>
    </xf>
    <xf numFmtId="3" fontId="15" fillId="0" borderId="0" xfId="0" applyNumberFormat="1" applyFont="1" applyFill="1" applyBorder="1" applyAlignment="1" applyProtection="1">
      <alignment vertical="center" wrapText="1"/>
    </xf>
    <xf numFmtId="3" fontId="57" fillId="0" borderId="0" xfId="0" applyNumberFormat="1" applyFont="1" applyFill="1" applyBorder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3" fontId="50" fillId="0" borderId="0" xfId="0" applyNumberFormat="1" applyFont="1" applyFill="1" applyBorder="1" applyAlignment="1" applyProtection="1">
      <alignment vertical="center"/>
    </xf>
    <xf numFmtId="3" fontId="50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3" fontId="51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3" fontId="58" fillId="0" borderId="0" xfId="0" applyNumberFormat="1" applyFont="1" applyFill="1" applyBorder="1" applyAlignment="1" applyProtection="1">
      <alignment vertical="center"/>
    </xf>
    <xf numFmtId="3" fontId="58" fillId="0" borderId="0" xfId="0" applyNumberFormat="1" applyFont="1" applyFill="1" applyBorder="1" applyAlignment="1" applyProtection="1">
      <alignment horizontal="right" vertical="center"/>
    </xf>
    <xf numFmtId="0" fontId="27" fillId="0" borderId="0" xfId="0" applyFont="1" applyBorder="1" applyAlignment="1">
      <alignment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31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3" fontId="51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>
      <alignment vertical="center" wrapText="1"/>
    </xf>
    <xf numFmtId="3" fontId="62" fillId="0" borderId="0" xfId="0" applyNumberFormat="1" applyFont="1" applyFill="1" applyBorder="1" applyAlignment="1" applyProtection="1">
      <alignment vertical="center"/>
    </xf>
    <xf numFmtId="3" fontId="62" fillId="0" borderId="0" xfId="0" applyNumberFormat="1" applyFont="1" applyFill="1" applyBorder="1" applyAlignment="1" applyProtection="1">
      <alignment horizontal="right" vertical="center"/>
    </xf>
    <xf numFmtId="0" fontId="36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23" fillId="0" borderId="0" xfId="0" quotePrefix="1" applyNumberFormat="1" applyFont="1" applyFill="1" applyBorder="1" applyAlignment="1" applyProtection="1">
      <alignment horizontal="left" vertical="center"/>
    </xf>
    <xf numFmtId="3" fontId="23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quotePrefix="1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3" fontId="49" fillId="0" borderId="0" xfId="0" applyNumberFormat="1" applyFont="1" applyFill="1" applyBorder="1" applyAlignment="1" applyProtection="1">
      <alignment vertical="center"/>
    </xf>
    <xf numFmtId="3" fontId="49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vertical="center" wrapText="1"/>
    </xf>
    <xf numFmtId="3" fontId="59" fillId="0" borderId="0" xfId="0" applyNumberFormat="1" applyFont="1" applyFill="1" applyBorder="1" applyAlignment="1" applyProtection="1">
      <alignment vertical="center"/>
    </xf>
    <xf numFmtId="3" fontId="59" fillId="0" borderId="0" xfId="0" applyNumberFormat="1" applyFont="1" applyFill="1" applyBorder="1" applyAlignment="1" applyProtection="1">
      <alignment horizontal="right" vertical="center"/>
    </xf>
    <xf numFmtId="3" fontId="61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44" fillId="0" borderId="0" xfId="0" quotePrefix="1" applyNumberFormat="1" applyFont="1" applyFill="1" applyBorder="1" applyAlignment="1" applyProtection="1">
      <alignment horizontal="left" vertical="center"/>
    </xf>
    <xf numFmtId="0" fontId="44" fillId="0" borderId="0" xfId="0" applyNumberFormat="1" applyFont="1" applyFill="1" applyBorder="1" applyAlignment="1" applyProtection="1">
      <alignment vertical="center" wrapText="1"/>
    </xf>
    <xf numFmtId="0" fontId="35" fillId="0" borderId="0" xfId="0" applyNumberFormat="1" applyFont="1" applyFill="1" applyBorder="1" applyAlignment="1" applyProtection="1">
      <alignment horizontal="left" vertical="center" wrapText="1"/>
    </xf>
    <xf numFmtId="0" fontId="40" fillId="0" borderId="0" xfId="0" applyNumberFormat="1" applyFont="1" applyFill="1" applyBorder="1" applyAlignment="1" applyProtection="1">
      <alignment vertical="center" wrapText="1"/>
    </xf>
    <xf numFmtId="0" fontId="34" fillId="0" borderId="0" xfId="0" quotePrefix="1" applyFont="1" applyFill="1" applyBorder="1" applyAlignment="1">
      <alignment horizontal="left" vertical="center" wrapText="1"/>
    </xf>
    <xf numFmtId="3" fontId="54" fillId="0" borderId="0" xfId="0" applyNumberFormat="1" applyFont="1" applyFill="1" applyBorder="1" applyAlignment="1" applyProtection="1">
      <alignment vertical="center"/>
    </xf>
    <xf numFmtId="3" fontId="54" fillId="0" borderId="0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35" fillId="0" borderId="0" xfId="0" quotePrefix="1" applyNumberFormat="1" applyFont="1" applyFill="1" applyBorder="1" applyAlignment="1" applyProtection="1">
      <alignment horizontal="left" vertical="center" wrapText="1"/>
    </xf>
    <xf numFmtId="0" fontId="37" fillId="0" borderId="0" xfId="0" applyNumberFormat="1" applyFont="1" applyFill="1" applyBorder="1" applyAlignment="1" applyProtection="1">
      <alignment vertical="center" wrapText="1"/>
    </xf>
    <xf numFmtId="0" fontId="38" fillId="0" borderId="0" xfId="0" applyFont="1" applyFill="1" applyBorder="1" applyAlignment="1">
      <alignment horizontal="left" vertical="center" wrapText="1"/>
    </xf>
    <xf numFmtId="3" fontId="56" fillId="0" borderId="0" xfId="0" applyNumberFormat="1" applyFont="1" applyFill="1" applyBorder="1" applyAlignment="1" applyProtection="1">
      <alignment vertical="center"/>
    </xf>
    <xf numFmtId="3" fontId="56" fillId="0" borderId="0" xfId="0" applyNumberFormat="1" applyFont="1" applyFill="1" applyBorder="1" applyAlignment="1" applyProtection="1">
      <alignment horizontal="right" vertical="center"/>
    </xf>
    <xf numFmtId="3" fontId="37" fillId="0" borderId="0" xfId="0" quotePrefix="1" applyNumberFormat="1" applyFont="1" applyFill="1" applyBorder="1" applyAlignment="1" applyProtection="1">
      <alignment horizontal="left" vertical="center" wrapText="1"/>
    </xf>
    <xf numFmtId="3" fontId="40" fillId="0" borderId="0" xfId="0" quotePrefix="1" applyNumberFormat="1" applyFont="1" applyFill="1" applyBorder="1" applyAlignment="1" applyProtection="1">
      <alignment horizontal="left" vertical="center" wrapText="1"/>
    </xf>
    <xf numFmtId="3" fontId="35" fillId="0" borderId="0" xfId="0" quotePrefix="1" applyNumberFormat="1" applyFont="1" applyFill="1" applyBorder="1" applyAlignment="1" applyProtection="1">
      <alignment horizontal="left" vertical="center" wrapText="1"/>
    </xf>
    <xf numFmtId="0" fontId="38" fillId="0" borderId="0" xfId="0" quotePrefix="1" applyFont="1" applyFill="1" applyBorder="1" applyAlignment="1">
      <alignment horizontal="left" vertical="center" wrapText="1"/>
    </xf>
    <xf numFmtId="0" fontId="45" fillId="0" borderId="0" xfId="0" quotePrefix="1" applyFont="1" applyFill="1" applyBorder="1" applyAlignment="1">
      <alignment horizontal="left" vertical="center" wrapText="1"/>
    </xf>
    <xf numFmtId="0" fontId="43" fillId="0" borderId="0" xfId="0" applyNumberFormat="1" applyFont="1" applyFill="1" applyBorder="1" applyAlignment="1" applyProtection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3" fontId="53" fillId="0" borderId="0" xfId="0" applyNumberFormat="1" applyFont="1" applyFill="1" applyBorder="1" applyAlignment="1" applyProtection="1">
      <alignment horizontal="right" vertical="center"/>
    </xf>
    <xf numFmtId="0" fontId="41" fillId="0" borderId="0" xfId="0" applyNumberFormat="1" applyFont="1" applyFill="1" applyBorder="1" applyAlignment="1" applyProtection="1">
      <alignment vertical="center" wrapText="1"/>
    </xf>
    <xf numFmtId="3" fontId="55" fillId="0" borderId="0" xfId="0" applyNumberFormat="1" applyFont="1" applyFill="1" applyBorder="1" applyAlignment="1" applyProtection="1">
      <alignment horizontal="right" vertical="center"/>
    </xf>
    <xf numFmtId="3" fontId="54" fillId="0" borderId="0" xfId="0" applyNumberFormat="1" applyFont="1" applyFill="1" applyBorder="1" applyAlignment="1">
      <alignment vertical="center"/>
    </xf>
    <xf numFmtId="3" fontId="54" fillId="0" borderId="0" xfId="0" applyNumberFormat="1" applyFont="1" applyFill="1" applyBorder="1" applyAlignment="1">
      <alignment horizontal="right" vertical="center"/>
    </xf>
    <xf numFmtId="0" fontId="36" fillId="0" borderId="0" xfId="0" applyFont="1" applyFill="1" applyAlignment="1">
      <alignment vertical="center" wrapText="1"/>
    </xf>
    <xf numFmtId="3" fontId="52" fillId="0" borderId="0" xfId="0" applyNumberFormat="1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horizontal="right" vertical="center"/>
    </xf>
    <xf numFmtId="0" fontId="45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17" fillId="0" borderId="0" xfId="0" quotePrefix="1" applyFont="1" applyBorder="1" applyAlignment="1">
      <alignment horizontal="left" vertical="center"/>
    </xf>
    <xf numFmtId="164" fontId="65" fillId="0" borderId="0" xfId="0" applyNumberFormat="1" applyFont="1" applyFill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0" fillId="0" borderId="2" xfId="0" applyNumberFormat="1" applyFont="1" applyFill="1" applyBorder="1" applyAlignment="1" applyProtection="1">
      <alignment horizontal="center" vertical="center"/>
    </xf>
    <xf numFmtId="0" fontId="50" fillId="0" borderId="1" xfId="0" applyNumberFormat="1" applyFont="1" applyFill="1" applyBorder="1" applyAlignment="1" applyProtection="1">
      <alignment horizontal="center" vertical="center"/>
    </xf>
    <xf numFmtId="0" fontId="50" fillId="0" borderId="6" xfId="0" applyNumberFormat="1" applyFont="1" applyFill="1" applyBorder="1" applyAlignment="1" applyProtection="1">
      <alignment horizontal="center" vertical="center"/>
    </xf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164" fontId="65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11" fillId="0" borderId="5" xfId="0" quotePrefix="1" applyNumberFormat="1" applyFont="1" applyFill="1" applyBorder="1" applyAlignment="1" applyProtection="1">
      <alignment horizontal="left" wrapText="1"/>
    </xf>
    <xf numFmtId="0" fontId="12" fillId="0" borderId="5" xfId="0" applyNumberFormat="1" applyFont="1" applyFill="1" applyBorder="1" applyAlignment="1" applyProtection="1">
      <alignment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50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quotePrefix="1" applyNumberFormat="1" applyFont="1" applyFill="1" applyBorder="1" applyAlignment="1" applyProtection="1">
      <alignment horizontal="center" vertical="center"/>
    </xf>
    <xf numFmtId="0" fontId="42" fillId="0" borderId="5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 wrapText="1"/>
    </xf>
  </cellXfs>
  <cellStyles count="3">
    <cellStyle name="Normalno" xfId="0" builtinId="0"/>
    <cellStyle name="Obično 3" xfId="1"/>
    <cellStyle name="Obično 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4"/>
  <sheetViews>
    <sheetView topLeftCell="A3" zoomScaleNormal="100" workbookViewId="0">
      <selection activeCell="F12" sqref="F12"/>
    </sheetView>
  </sheetViews>
  <sheetFormatPr defaultColWidth="11.42578125" defaultRowHeight="12.75" x14ac:dyDescent="0.2"/>
  <cols>
    <col min="1" max="1" width="3.140625" style="184" customWidth="1"/>
    <col min="2" max="2" width="4.28515625" style="2" customWidth="1"/>
    <col min="3" max="3" width="5.5703125" style="2" customWidth="1"/>
    <col min="4" max="4" width="5.28515625" style="9" customWidth="1"/>
    <col min="5" max="5" width="29.85546875" customWidth="1"/>
    <col min="6" max="6" width="13.28515625" bestFit="1" customWidth="1"/>
    <col min="7" max="7" width="14.28515625" bestFit="1" customWidth="1"/>
    <col min="8" max="8" width="15" bestFit="1" customWidth="1"/>
    <col min="9" max="10" width="8.42578125" customWidth="1"/>
    <col min="12" max="12" width="16.42578125" bestFit="1" customWidth="1"/>
  </cols>
  <sheetData>
    <row r="1" spans="1:22" ht="12.75" hidden="1" customHeight="1" x14ac:dyDescent="0.2">
      <c r="A1" s="309" t="s">
        <v>2</v>
      </c>
      <c r="B1" s="310"/>
      <c r="C1" s="310"/>
      <c r="D1" s="310"/>
      <c r="E1" s="310"/>
      <c r="F1" s="88"/>
    </row>
    <row r="2" spans="1:22" ht="27.75" hidden="1" customHeight="1" x14ac:dyDescent="0.2">
      <c r="A2" s="310"/>
      <c r="B2" s="310"/>
      <c r="C2" s="310"/>
      <c r="D2" s="310"/>
      <c r="E2" s="310"/>
      <c r="F2" s="88"/>
    </row>
    <row r="3" spans="1:22" ht="27.75" customHeight="1" x14ac:dyDescent="0.2">
      <c r="A3" s="314" t="s">
        <v>258</v>
      </c>
      <c r="B3" s="314"/>
      <c r="C3" s="314"/>
      <c r="D3" s="314"/>
      <c r="E3" s="314"/>
      <c r="F3" s="314"/>
      <c r="G3" s="314"/>
      <c r="H3" s="314"/>
      <c r="I3" s="314"/>
      <c r="J3" s="314"/>
    </row>
    <row r="4" spans="1:22" ht="27" customHeight="1" x14ac:dyDescent="0.2">
      <c r="A4" s="314"/>
      <c r="B4" s="314"/>
      <c r="C4" s="314"/>
      <c r="D4" s="314"/>
      <c r="E4" s="314"/>
      <c r="F4" s="314"/>
      <c r="G4" s="314"/>
      <c r="H4" s="314"/>
      <c r="I4" s="314"/>
      <c r="J4" s="314"/>
    </row>
    <row r="5" spans="1:22" ht="15.75" customHeight="1" x14ac:dyDescent="0.2">
      <c r="A5" s="297"/>
      <c r="B5" s="297"/>
      <c r="C5" s="297"/>
      <c r="D5" s="297"/>
      <c r="E5" s="297"/>
      <c r="F5" s="297"/>
      <c r="G5" s="297"/>
      <c r="H5" s="297"/>
      <c r="I5" s="297"/>
      <c r="J5" s="297"/>
    </row>
    <row r="6" spans="1:22" s="16" customFormat="1" ht="30.75" customHeight="1" x14ac:dyDescent="0.25">
      <c r="A6" s="315" t="s">
        <v>69</v>
      </c>
      <c r="B6" s="315"/>
      <c r="C6" s="315"/>
      <c r="D6" s="315"/>
      <c r="E6" s="315"/>
      <c r="F6" s="315"/>
      <c r="G6" s="315"/>
      <c r="H6" s="315"/>
      <c r="I6" s="315"/>
      <c r="J6" s="315"/>
    </row>
    <row r="7" spans="1:22" s="2" customFormat="1" ht="19.5" customHeight="1" x14ac:dyDescent="0.2">
      <c r="A7" s="315" t="s">
        <v>4</v>
      </c>
      <c r="B7" s="315"/>
      <c r="C7" s="315"/>
      <c r="D7" s="315"/>
      <c r="E7" s="315"/>
      <c r="F7" s="315"/>
      <c r="G7" s="315"/>
      <c r="H7" s="315"/>
      <c r="I7" s="315"/>
      <c r="J7" s="315"/>
    </row>
    <row r="8" spans="1:22" s="2" customFormat="1" ht="12.75" customHeight="1" x14ac:dyDescent="0.35">
      <c r="A8" s="178"/>
      <c r="B8" s="176"/>
      <c r="C8" s="176"/>
      <c r="D8" s="176"/>
      <c r="E8" s="176"/>
      <c r="F8" s="15"/>
    </row>
    <row r="9" spans="1:22" s="2" customFormat="1" ht="25.5" x14ac:dyDescent="0.2">
      <c r="A9" s="311" t="s">
        <v>249</v>
      </c>
      <c r="B9" s="312"/>
      <c r="C9" s="312"/>
      <c r="D9" s="312"/>
      <c r="E9" s="313"/>
      <c r="F9" s="30" t="s">
        <v>259</v>
      </c>
      <c r="G9" s="30" t="s">
        <v>251</v>
      </c>
      <c r="H9" s="30" t="s">
        <v>260</v>
      </c>
      <c r="I9" s="31" t="s">
        <v>244</v>
      </c>
      <c r="J9" s="31" t="s">
        <v>244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s="137" customFormat="1" ht="12" x14ac:dyDescent="0.2">
      <c r="A10" s="306">
        <v>1</v>
      </c>
      <c r="B10" s="307"/>
      <c r="C10" s="307"/>
      <c r="D10" s="307"/>
      <c r="E10" s="308"/>
      <c r="F10" s="173">
        <v>2</v>
      </c>
      <c r="G10" s="174">
        <v>3</v>
      </c>
      <c r="H10" s="174">
        <v>4</v>
      </c>
      <c r="I10" s="174" t="s">
        <v>248</v>
      </c>
      <c r="J10" s="175" t="s">
        <v>252</v>
      </c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</row>
    <row r="11" spans="1:22" s="2" customFormat="1" ht="22.5" customHeight="1" x14ac:dyDescent="0.2">
      <c r="A11" s="188">
        <v>6</v>
      </c>
      <c r="B11" s="189" t="s">
        <v>29</v>
      </c>
      <c r="C11" s="190"/>
      <c r="D11" s="190"/>
      <c r="E11" s="190"/>
      <c r="F11" s="191">
        <f>prihodi!D5</f>
        <v>684782025.98000002</v>
      </c>
      <c r="G11" s="191">
        <f>prihodi!E5</f>
        <v>1664990200</v>
      </c>
      <c r="H11" s="191">
        <f>prihodi!F5</f>
        <v>784297496.66999996</v>
      </c>
      <c r="I11" s="191">
        <f>H11/F11*100</f>
        <v>114.53243030840099</v>
      </c>
      <c r="J11" s="191">
        <f>H11/G11*100</f>
        <v>47.105232010975193</v>
      </c>
    </row>
    <row r="12" spans="1:22" s="2" customFormat="1" ht="35.25" customHeight="1" x14ac:dyDescent="0.2">
      <c r="A12" s="188">
        <v>7</v>
      </c>
      <c r="B12" s="303" t="s">
        <v>263</v>
      </c>
      <c r="C12" s="304"/>
      <c r="D12" s="304"/>
      <c r="E12" s="305"/>
      <c r="F12" s="192">
        <v>0</v>
      </c>
      <c r="G12" s="192">
        <v>0</v>
      </c>
      <c r="H12" s="192">
        <v>0</v>
      </c>
      <c r="I12" s="191" t="s">
        <v>156</v>
      </c>
      <c r="J12" s="191" t="s">
        <v>156</v>
      </c>
      <c r="L12" s="3"/>
    </row>
    <row r="13" spans="1:22" s="2" customFormat="1" ht="22.5" customHeight="1" x14ac:dyDescent="0.2">
      <c r="A13" s="188"/>
      <c r="B13" s="91" t="s">
        <v>183</v>
      </c>
      <c r="C13" s="92"/>
      <c r="D13" s="92"/>
      <c r="E13" s="92"/>
      <c r="F13" s="192">
        <f t="shared" ref="F13:H13" si="0">SUM(F11:F12)</f>
        <v>684782025.98000002</v>
      </c>
      <c r="G13" s="192">
        <f>SUM(G11:G12)</f>
        <v>1664990200</v>
      </c>
      <c r="H13" s="192">
        <f t="shared" si="0"/>
        <v>784297496.66999996</v>
      </c>
      <c r="I13" s="191">
        <f t="shared" ref="I13:I17" si="1">H13/F13*100</f>
        <v>114.53243030840099</v>
      </c>
      <c r="J13" s="191">
        <f>H13/G13*100</f>
        <v>47.105232010975193</v>
      </c>
    </row>
    <row r="14" spans="1:22" s="2" customFormat="1" ht="22.5" customHeight="1" x14ac:dyDescent="0.2">
      <c r="A14" s="188">
        <v>3</v>
      </c>
      <c r="B14" s="189" t="s">
        <v>190</v>
      </c>
      <c r="C14" s="190"/>
      <c r="D14" s="190"/>
      <c r="E14" s="190"/>
      <c r="F14" s="192">
        <f>'rashodi-opći dio'!D4</f>
        <v>384483083.67999995</v>
      </c>
      <c r="G14" s="192">
        <f>'rashodi-opći dio'!E4</f>
        <v>1272111900</v>
      </c>
      <c r="H14" s="192">
        <f>'rashodi-opći dio'!F4</f>
        <v>496608562.09999996</v>
      </c>
      <c r="I14" s="191">
        <f t="shared" si="1"/>
        <v>129.16265583047615</v>
      </c>
      <c r="J14" s="191">
        <f>H14/G14*100</f>
        <v>39.038119374561312</v>
      </c>
      <c r="L14" s="3"/>
      <c r="M14" s="3"/>
      <c r="N14" s="3"/>
      <c r="O14" s="3"/>
      <c r="P14" s="3"/>
      <c r="Q14" s="3"/>
      <c r="R14" s="3"/>
      <c r="S14" s="3"/>
      <c r="T14" s="3"/>
    </row>
    <row r="15" spans="1:22" s="2" customFormat="1" ht="35.25" customHeight="1" x14ac:dyDescent="0.2">
      <c r="A15" s="188">
        <v>4</v>
      </c>
      <c r="B15" s="303" t="s">
        <v>58</v>
      </c>
      <c r="C15" s="304"/>
      <c r="D15" s="304"/>
      <c r="E15" s="305"/>
      <c r="F15" s="192">
        <f>'rashodi-opći dio'!D77</f>
        <v>698771.13</v>
      </c>
      <c r="G15" s="192">
        <f>'rashodi-opći dio'!E77</f>
        <v>407605000</v>
      </c>
      <c r="H15" s="192">
        <f>'rashodi-opći dio'!F77</f>
        <v>397671.75</v>
      </c>
      <c r="I15" s="191">
        <f t="shared" si="1"/>
        <v>56.910157407333074</v>
      </c>
      <c r="J15" s="191">
        <f>H15/G15*100</f>
        <v>9.7563020571386508E-2</v>
      </c>
    </row>
    <row r="16" spans="1:22" s="2" customFormat="1" ht="22.5" customHeight="1" x14ac:dyDescent="0.2">
      <c r="A16" s="179"/>
      <c r="B16" s="91" t="s">
        <v>191</v>
      </c>
      <c r="C16" s="93"/>
      <c r="D16" s="93"/>
      <c r="E16" s="93"/>
      <c r="F16" s="192">
        <f t="shared" ref="F16" si="2">SUM(F14:F15)</f>
        <v>385181854.80999994</v>
      </c>
      <c r="G16" s="192">
        <f>SUM(G14:G15)</f>
        <v>1679716900</v>
      </c>
      <c r="H16" s="192">
        <f t="shared" ref="H16" si="3">SUM(H14:H15)</f>
        <v>497006233.84999996</v>
      </c>
      <c r="I16" s="191">
        <f t="shared" si="1"/>
        <v>129.03158018571773</v>
      </c>
      <c r="J16" s="191">
        <f>H16/G16*100</f>
        <v>29.588690442419193</v>
      </c>
    </row>
    <row r="17" spans="1:12" s="2" customFormat="1" ht="22.5" customHeight="1" x14ac:dyDescent="0.2">
      <c r="A17" s="179"/>
      <c r="B17" s="91" t="s">
        <v>192</v>
      </c>
      <c r="C17" s="93"/>
      <c r="D17" s="93"/>
      <c r="E17" s="93"/>
      <c r="F17" s="192">
        <f t="shared" ref="F17" si="4">F13-F16</f>
        <v>299600171.17000008</v>
      </c>
      <c r="G17" s="192">
        <f t="shared" ref="G17" si="5">G13-G16</f>
        <v>-14726700</v>
      </c>
      <c r="H17" s="192">
        <f t="shared" ref="H17" si="6">H13-H16</f>
        <v>287291262.81999999</v>
      </c>
      <c r="I17" s="191">
        <f t="shared" si="1"/>
        <v>95.891554967431674</v>
      </c>
      <c r="J17" s="191" t="s">
        <v>156</v>
      </c>
    </row>
    <row r="18" spans="1:12" s="2" customFormat="1" ht="12.75" customHeight="1" x14ac:dyDescent="0.2">
      <c r="A18" s="180"/>
      <c r="B18" s="177"/>
      <c r="C18" s="177"/>
      <c r="D18" s="177"/>
      <c r="E18" s="177"/>
      <c r="F18" s="20"/>
    </row>
    <row r="19" spans="1:12" s="14" customFormat="1" ht="22.5" customHeight="1" x14ac:dyDescent="0.3">
      <c r="A19" s="316" t="s">
        <v>34</v>
      </c>
      <c r="B19" s="316"/>
      <c r="C19" s="316"/>
      <c r="D19" s="316"/>
      <c r="E19" s="316"/>
      <c r="F19" s="316"/>
      <c r="G19" s="316"/>
      <c r="H19" s="316"/>
      <c r="I19" s="316"/>
      <c r="J19" s="316"/>
    </row>
    <row r="20" spans="1:12" s="14" customFormat="1" ht="12.75" customHeight="1" x14ac:dyDescent="0.3">
      <c r="A20" s="90"/>
      <c r="B20" s="21"/>
      <c r="C20" s="21"/>
      <c r="D20" s="21"/>
      <c r="E20" s="21"/>
      <c r="F20" s="21"/>
      <c r="L20" s="81"/>
    </row>
    <row r="21" spans="1:12" s="14" customFormat="1" ht="25.5" x14ac:dyDescent="0.3">
      <c r="A21" s="311" t="s">
        <v>249</v>
      </c>
      <c r="B21" s="312"/>
      <c r="C21" s="312"/>
      <c r="D21" s="312"/>
      <c r="E21" s="313"/>
      <c r="F21" s="30" t="s">
        <v>262</v>
      </c>
      <c r="G21" s="30" t="s">
        <v>251</v>
      </c>
      <c r="H21" s="30" t="s">
        <v>261</v>
      </c>
      <c r="I21" s="30" t="s">
        <v>244</v>
      </c>
      <c r="J21" s="31" t="s">
        <v>244</v>
      </c>
    </row>
    <row r="22" spans="1:12" s="137" customFormat="1" ht="12" x14ac:dyDescent="0.2">
      <c r="A22" s="306">
        <v>1</v>
      </c>
      <c r="B22" s="307"/>
      <c r="C22" s="307"/>
      <c r="D22" s="307"/>
      <c r="E22" s="308"/>
      <c r="F22" s="173">
        <v>2</v>
      </c>
      <c r="G22" s="174">
        <v>3</v>
      </c>
      <c r="H22" s="174">
        <v>4</v>
      </c>
      <c r="I22" s="174" t="s">
        <v>248</v>
      </c>
      <c r="J22" s="175" t="s">
        <v>252</v>
      </c>
    </row>
    <row r="23" spans="1:12" s="14" customFormat="1" ht="33.75" customHeight="1" x14ac:dyDescent="0.3">
      <c r="A23" s="188">
        <v>8</v>
      </c>
      <c r="B23" s="303" t="s">
        <v>27</v>
      </c>
      <c r="C23" s="304"/>
      <c r="D23" s="304"/>
      <c r="E23" s="305"/>
      <c r="F23" s="191">
        <f>'račun financiranja'!D5</f>
        <v>2748725.9200000004</v>
      </c>
      <c r="G23" s="191">
        <f>'račun financiranja'!E5</f>
        <v>5427000</v>
      </c>
      <c r="H23" s="191">
        <f>'račun financiranja'!F5</f>
        <v>1443075.65</v>
      </c>
      <c r="I23" s="191">
        <f>H23/F23*100</f>
        <v>52.499801435277313</v>
      </c>
      <c r="J23" s="191">
        <f>H23/G23*100</f>
        <v>26.590669799152383</v>
      </c>
    </row>
    <row r="24" spans="1:12" s="14" customFormat="1" ht="35.25" customHeight="1" x14ac:dyDescent="0.3">
      <c r="A24" s="188">
        <v>5</v>
      </c>
      <c r="B24" s="303" t="s">
        <v>28</v>
      </c>
      <c r="C24" s="304"/>
      <c r="D24" s="304"/>
      <c r="E24" s="305"/>
      <c r="F24" s="192">
        <f>'račun financiranja'!D14</f>
        <v>0</v>
      </c>
      <c r="G24" s="192">
        <f>'račun financiranja'!E14</f>
        <v>7000000</v>
      </c>
      <c r="H24" s="192">
        <f>'račun financiranja'!F14</f>
        <v>0</v>
      </c>
      <c r="I24" s="191" t="s">
        <v>156</v>
      </c>
      <c r="J24" s="191">
        <f t="shared" ref="J24" si="7">H24/G24*100</f>
        <v>0</v>
      </c>
    </row>
    <row r="25" spans="1:12" s="14" customFormat="1" ht="33.75" customHeight="1" x14ac:dyDescent="0.3">
      <c r="A25" s="181"/>
      <c r="B25" s="304" t="s">
        <v>193</v>
      </c>
      <c r="C25" s="304"/>
      <c r="D25" s="304"/>
      <c r="E25" s="305"/>
      <c r="F25" s="192">
        <v>200965687.13</v>
      </c>
      <c r="G25" s="192">
        <v>16299700</v>
      </c>
      <c r="H25" s="192">
        <v>904514024.16999996</v>
      </c>
      <c r="I25" s="191">
        <f t="shared" ref="I25:I27" si="8">H25/F25*100</f>
        <v>450.08381136471866</v>
      </c>
      <c r="J25" s="191" t="s">
        <v>156</v>
      </c>
    </row>
    <row r="26" spans="1:12" s="14" customFormat="1" ht="35.25" customHeight="1" x14ac:dyDescent="0.3">
      <c r="A26" s="181"/>
      <c r="B26" s="298" t="s">
        <v>194</v>
      </c>
      <c r="C26" s="298"/>
      <c r="D26" s="298"/>
      <c r="E26" s="299"/>
      <c r="F26" s="192">
        <f>-(F17+F23-F24+F25)</f>
        <v>-503314584.22000009</v>
      </c>
      <c r="G26" s="192">
        <v>0</v>
      </c>
      <c r="H26" s="192">
        <f>-(H17+H23-H24+H25)</f>
        <v>-1193248362.6399999</v>
      </c>
      <c r="I26" s="191">
        <f t="shared" si="8"/>
        <v>237.07804225248279</v>
      </c>
      <c r="J26" s="191" t="s">
        <v>156</v>
      </c>
    </row>
    <row r="27" spans="1:12" s="14" customFormat="1" ht="22.5" customHeight="1" x14ac:dyDescent="0.3">
      <c r="A27" s="181"/>
      <c r="B27" s="91" t="s">
        <v>60</v>
      </c>
      <c r="C27" s="93"/>
      <c r="D27" s="93"/>
      <c r="E27" s="93"/>
      <c r="F27" s="192">
        <f>F23-F24+F25+F26</f>
        <v>-299600171.17000008</v>
      </c>
      <c r="G27" s="192">
        <f>G23+G25-G24+G26</f>
        <v>14726700</v>
      </c>
      <c r="H27" s="192">
        <f>H23-H24+H25+H26</f>
        <v>-287291262.81999993</v>
      </c>
      <c r="I27" s="191">
        <f t="shared" si="8"/>
        <v>95.891554967431645</v>
      </c>
      <c r="J27" s="191" t="s">
        <v>156</v>
      </c>
      <c r="L27" s="81"/>
    </row>
    <row r="28" spans="1:12" s="14" customFormat="1" ht="22.5" customHeight="1" x14ac:dyDescent="0.3">
      <c r="A28" s="182"/>
      <c r="B28" s="93"/>
      <c r="C28" s="93"/>
      <c r="D28" s="93"/>
      <c r="E28" s="93"/>
      <c r="F28" s="193"/>
      <c r="G28" s="194"/>
      <c r="H28" s="195"/>
      <c r="I28" s="195"/>
      <c r="J28" s="194"/>
    </row>
    <row r="29" spans="1:12" s="14" customFormat="1" ht="22.5" customHeight="1" x14ac:dyDescent="0.3">
      <c r="A29" s="300" t="s">
        <v>195</v>
      </c>
      <c r="B29" s="301"/>
      <c r="C29" s="301"/>
      <c r="D29" s="301"/>
      <c r="E29" s="302"/>
      <c r="F29" s="196">
        <f>F17+F27</f>
        <v>0</v>
      </c>
      <c r="G29" s="196">
        <f>G17+G27</f>
        <v>0</v>
      </c>
      <c r="H29" s="196">
        <f>H17+H27</f>
        <v>0</v>
      </c>
      <c r="I29" s="196" t="s">
        <v>156</v>
      </c>
      <c r="J29" s="197" t="s">
        <v>156</v>
      </c>
    </row>
    <row r="30" spans="1:12" s="14" customFormat="1" ht="18" customHeight="1" x14ac:dyDescent="0.35">
      <c r="A30" s="183"/>
      <c r="B30" s="176"/>
      <c r="C30" s="176"/>
      <c r="D30" s="176"/>
      <c r="E30" s="176"/>
      <c r="F30" s="15"/>
    </row>
    <row r="31" spans="1:12" s="2" customFormat="1" x14ac:dyDescent="0.2">
      <c r="A31" s="184"/>
      <c r="D31" s="8"/>
      <c r="G31" s="3"/>
      <c r="H31" s="3"/>
      <c r="I31" s="3"/>
      <c r="J31" s="3"/>
    </row>
    <row r="32" spans="1:12" s="2" customFormat="1" x14ac:dyDescent="0.2">
      <c r="A32" s="184"/>
      <c r="D32" s="8"/>
      <c r="G32" s="3"/>
      <c r="H32" s="3"/>
      <c r="I32" s="3"/>
      <c r="J32" s="3"/>
    </row>
    <row r="33" spans="1:9" s="2" customFormat="1" x14ac:dyDescent="0.2">
      <c r="A33" s="184"/>
      <c r="D33" s="8"/>
      <c r="H33" s="19"/>
      <c r="I33" s="19"/>
    </row>
    <row r="34" spans="1:9" s="2" customFormat="1" x14ac:dyDescent="0.2">
      <c r="A34" s="184"/>
      <c r="D34" s="8"/>
    </row>
    <row r="35" spans="1:9" s="2" customFormat="1" x14ac:dyDescent="0.2">
      <c r="A35" s="184"/>
      <c r="D35" s="8"/>
      <c r="H35" s="83"/>
      <c r="I35" s="83"/>
    </row>
    <row r="36" spans="1:9" s="2" customFormat="1" x14ac:dyDescent="0.2">
      <c r="A36" s="184"/>
      <c r="D36" s="8"/>
    </row>
    <row r="37" spans="1:9" s="2" customFormat="1" x14ac:dyDescent="0.2">
      <c r="A37" s="184"/>
      <c r="D37" s="8"/>
    </row>
    <row r="38" spans="1:9" s="2" customFormat="1" x14ac:dyDescent="0.2">
      <c r="A38" s="184"/>
      <c r="D38" s="8"/>
    </row>
    <row r="39" spans="1:9" s="2" customFormat="1" x14ac:dyDescent="0.2">
      <c r="A39" s="184"/>
      <c r="D39" s="8"/>
    </row>
    <row r="40" spans="1:9" s="2" customFormat="1" x14ac:dyDescent="0.2">
      <c r="A40" s="184"/>
      <c r="D40" s="8"/>
    </row>
    <row r="41" spans="1:9" s="2" customFormat="1" x14ac:dyDescent="0.2">
      <c r="A41" s="184"/>
      <c r="D41" s="8"/>
    </row>
    <row r="42" spans="1:9" s="2" customFormat="1" x14ac:dyDescent="0.2">
      <c r="A42" s="184"/>
      <c r="D42" s="8"/>
    </row>
    <row r="43" spans="1:9" s="2" customFormat="1" x14ac:dyDescent="0.2">
      <c r="A43" s="184"/>
      <c r="D43" s="8"/>
    </row>
    <row r="44" spans="1:9" s="2" customFormat="1" x14ac:dyDescent="0.2">
      <c r="A44" s="184"/>
      <c r="D44" s="8"/>
    </row>
    <row r="45" spans="1:9" s="2" customFormat="1" x14ac:dyDescent="0.2">
      <c r="A45" s="184"/>
      <c r="D45" s="8"/>
    </row>
    <row r="46" spans="1:9" s="2" customFormat="1" x14ac:dyDescent="0.2">
      <c r="A46" s="184"/>
      <c r="D46" s="8"/>
    </row>
    <row r="47" spans="1:9" s="2" customFormat="1" x14ac:dyDescent="0.2">
      <c r="A47" s="184"/>
      <c r="D47" s="8"/>
    </row>
    <row r="48" spans="1:9" s="2" customFormat="1" x14ac:dyDescent="0.2">
      <c r="A48" s="184"/>
      <c r="D48" s="8"/>
    </row>
    <row r="49" spans="1:4" s="2" customFormat="1" x14ac:dyDescent="0.2">
      <c r="A49" s="184"/>
      <c r="D49" s="8"/>
    </row>
    <row r="50" spans="1:4" s="2" customFormat="1" x14ac:dyDescent="0.2">
      <c r="A50" s="184"/>
      <c r="D50" s="8"/>
    </row>
    <row r="51" spans="1:4" s="2" customFormat="1" x14ac:dyDescent="0.2">
      <c r="A51" s="184"/>
      <c r="D51" s="8"/>
    </row>
    <row r="52" spans="1:4" s="2" customFormat="1" x14ac:dyDescent="0.2">
      <c r="A52" s="184"/>
      <c r="D52" s="8"/>
    </row>
    <row r="53" spans="1:4" s="2" customFormat="1" x14ac:dyDescent="0.2">
      <c r="A53" s="184"/>
      <c r="D53" s="8"/>
    </row>
    <row r="54" spans="1:4" s="2" customFormat="1" x14ac:dyDescent="0.2">
      <c r="A54" s="184"/>
      <c r="D54" s="8"/>
    </row>
    <row r="55" spans="1:4" s="2" customFormat="1" x14ac:dyDescent="0.2">
      <c r="A55" s="184"/>
      <c r="D55" s="8"/>
    </row>
    <row r="56" spans="1:4" s="2" customFormat="1" x14ac:dyDescent="0.2">
      <c r="A56" s="184"/>
      <c r="D56" s="8"/>
    </row>
    <row r="57" spans="1:4" s="2" customFormat="1" x14ac:dyDescent="0.2">
      <c r="A57" s="184"/>
      <c r="D57" s="8"/>
    </row>
    <row r="58" spans="1:4" s="2" customFormat="1" x14ac:dyDescent="0.2">
      <c r="A58" s="184"/>
      <c r="D58" s="8"/>
    </row>
    <row r="59" spans="1:4" s="2" customFormat="1" x14ac:dyDescent="0.2">
      <c r="A59" s="184"/>
      <c r="D59" s="8"/>
    </row>
    <row r="60" spans="1:4" s="2" customFormat="1" x14ac:dyDescent="0.2">
      <c r="A60" s="184"/>
      <c r="D60" s="8"/>
    </row>
    <row r="61" spans="1:4" s="2" customFormat="1" x14ac:dyDescent="0.2">
      <c r="A61" s="184"/>
      <c r="D61" s="8"/>
    </row>
    <row r="62" spans="1:4" s="2" customFormat="1" x14ac:dyDescent="0.2">
      <c r="A62" s="184"/>
      <c r="D62" s="8"/>
    </row>
    <row r="63" spans="1:4" s="2" customFormat="1" x14ac:dyDescent="0.2">
      <c r="A63" s="184"/>
      <c r="D63" s="8"/>
    </row>
    <row r="64" spans="1:4" s="2" customFormat="1" x14ac:dyDescent="0.2">
      <c r="A64" s="184"/>
      <c r="D64" s="8"/>
    </row>
    <row r="65" spans="1:4" s="2" customFormat="1" x14ac:dyDescent="0.2">
      <c r="A65" s="184"/>
      <c r="D65" s="8"/>
    </row>
    <row r="66" spans="1:4" s="2" customFormat="1" x14ac:dyDescent="0.2">
      <c r="A66" s="184"/>
      <c r="D66" s="8"/>
    </row>
    <row r="67" spans="1:4" s="2" customFormat="1" x14ac:dyDescent="0.2">
      <c r="A67" s="184"/>
      <c r="D67" s="8"/>
    </row>
    <row r="68" spans="1:4" s="2" customFormat="1" x14ac:dyDescent="0.2">
      <c r="A68" s="184"/>
      <c r="D68" s="8"/>
    </row>
    <row r="69" spans="1:4" s="2" customFormat="1" x14ac:dyDescent="0.2">
      <c r="A69" s="184"/>
      <c r="D69" s="8"/>
    </row>
    <row r="70" spans="1:4" s="2" customFormat="1" x14ac:dyDescent="0.2">
      <c r="A70" s="184"/>
      <c r="D70" s="8"/>
    </row>
    <row r="71" spans="1:4" s="2" customFormat="1" x14ac:dyDescent="0.2">
      <c r="A71" s="184"/>
      <c r="D71" s="8"/>
    </row>
    <row r="72" spans="1:4" s="2" customFormat="1" x14ac:dyDescent="0.2">
      <c r="A72" s="184"/>
      <c r="D72" s="8"/>
    </row>
    <row r="73" spans="1:4" s="2" customFormat="1" x14ac:dyDescent="0.2">
      <c r="A73" s="184"/>
      <c r="D73" s="8"/>
    </row>
    <row r="74" spans="1:4" s="2" customFormat="1" x14ac:dyDescent="0.2">
      <c r="A74" s="184"/>
      <c r="D74" s="8"/>
    </row>
    <row r="75" spans="1:4" s="2" customFormat="1" x14ac:dyDescent="0.2">
      <c r="A75" s="184"/>
      <c r="D75" s="8"/>
    </row>
    <row r="76" spans="1:4" s="2" customFormat="1" x14ac:dyDescent="0.2">
      <c r="A76" s="184"/>
      <c r="D76" s="8"/>
    </row>
    <row r="77" spans="1:4" s="2" customFormat="1" x14ac:dyDescent="0.2">
      <c r="A77" s="184"/>
      <c r="D77" s="8"/>
    </row>
    <row r="78" spans="1:4" s="2" customFormat="1" x14ac:dyDescent="0.2">
      <c r="A78" s="184"/>
      <c r="D78" s="8"/>
    </row>
    <row r="79" spans="1:4" s="2" customFormat="1" x14ac:dyDescent="0.2">
      <c r="A79" s="184"/>
      <c r="D79" s="8"/>
    </row>
    <row r="80" spans="1:4" s="2" customFormat="1" x14ac:dyDescent="0.2">
      <c r="A80" s="184"/>
      <c r="D80" s="8"/>
    </row>
    <row r="81" spans="1:4" s="2" customFormat="1" x14ac:dyDescent="0.2">
      <c r="A81" s="184"/>
      <c r="D81" s="8"/>
    </row>
    <row r="82" spans="1:4" s="2" customFormat="1" x14ac:dyDescent="0.2">
      <c r="A82" s="184"/>
      <c r="D82" s="8"/>
    </row>
    <row r="83" spans="1:4" s="2" customFormat="1" x14ac:dyDescent="0.2">
      <c r="A83" s="184"/>
      <c r="D83" s="8"/>
    </row>
    <row r="84" spans="1:4" s="2" customFormat="1" x14ac:dyDescent="0.2">
      <c r="A84" s="184"/>
      <c r="D84" s="8"/>
    </row>
    <row r="85" spans="1:4" s="2" customFormat="1" x14ac:dyDescent="0.2">
      <c r="A85" s="184"/>
      <c r="D85" s="8"/>
    </row>
    <row r="86" spans="1:4" s="2" customFormat="1" x14ac:dyDescent="0.2">
      <c r="A86" s="184"/>
      <c r="D86" s="8"/>
    </row>
    <row r="87" spans="1:4" s="2" customFormat="1" x14ac:dyDescent="0.2">
      <c r="A87" s="184"/>
      <c r="D87" s="8"/>
    </row>
    <row r="88" spans="1:4" s="2" customFormat="1" x14ac:dyDescent="0.2">
      <c r="A88" s="184"/>
      <c r="D88" s="8"/>
    </row>
    <row r="89" spans="1:4" s="2" customFormat="1" x14ac:dyDescent="0.2">
      <c r="A89" s="184"/>
      <c r="D89" s="8"/>
    </row>
    <row r="90" spans="1:4" s="2" customFormat="1" x14ac:dyDescent="0.2">
      <c r="A90" s="184"/>
      <c r="D90" s="8"/>
    </row>
    <row r="91" spans="1:4" s="2" customFormat="1" x14ac:dyDescent="0.2">
      <c r="A91" s="184"/>
      <c r="D91" s="8"/>
    </row>
    <row r="92" spans="1:4" s="2" customFormat="1" x14ac:dyDescent="0.2">
      <c r="A92" s="184"/>
      <c r="D92" s="8"/>
    </row>
    <row r="93" spans="1:4" s="2" customFormat="1" x14ac:dyDescent="0.2">
      <c r="A93" s="184"/>
      <c r="D93" s="8"/>
    </row>
    <row r="94" spans="1:4" s="2" customFormat="1" x14ac:dyDescent="0.2">
      <c r="A94" s="184"/>
      <c r="D94" s="8"/>
    </row>
    <row r="95" spans="1:4" s="2" customFormat="1" x14ac:dyDescent="0.2">
      <c r="A95" s="184"/>
      <c r="D95" s="8"/>
    </row>
    <row r="96" spans="1:4" s="2" customFormat="1" x14ac:dyDescent="0.2">
      <c r="A96" s="184"/>
      <c r="D96" s="8"/>
    </row>
    <row r="97" spans="1:4" s="2" customFormat="1" x14ac:dyDescent="0.2">
      <c r="A97" s="184"/>
      <c r="D97" s="8"/>
    </row>
    <row r="98" spans="1:4" s="2" customFormat="1" x14ac:dyDescent="0.2">
      <c r="A98" s="184"/>
      <c r="D98" s="8"/>
    </row>
    <row r="99" spans="1:4" s="2" customFormat="1" x14ac:dyDescent="0.2">
      <c r="A99" s="184"/>
      <c r="D99" s="8"/>
    </row>
    <row r="100" spans="1:4" s="2" customFormat="1" x14ac:dyDescent="0.2">
      <c r="A100" s="184"/>
      <c r="D100" s="8"/>
    </row>
    <row r="101" spans="1:4" s="2" customFormat="1" x14ac:dyDescent="0.2">
      <c r="A101" s="184"/>
      <c r="D101" s="8"/>
    </row>
    <row r="102" spans="1:4" s="2" customFormat="1" x14ac:dyDescent="0.2">
      <c r="A102" s="184"/>
      <c r="D102" s="8"/>
    </row>
    <row r="103" spans="1:4" s="2" customFormat="1" x14ac:dyDescent="0.2">
      <c r="A103" s="184"/>
      <c r="D103" s="8"/>
    </row>
    <row r="104" spans="1:4" s="2" customFormat="1" x14ac:dyDescent="0.2">
      <c r="A104" s="184"/>
      <c r="D104" s="8"/>
    </row>
    <row r="105" spans="1:4" s="2" customFormat="1" x14ac:dyDescent="0.2">
      <c r="A105" s="184"/>
      <c r="D105" s="8"/>
    </row>
    <row r="106" spans="1:4" s="2" customFormat="1" x14ac:dyDescent="0.2">
      <c r="A106" s="184"/>
      <c r="D106" s="8"/>
    </row>
    <row r="107" spans="1:4" s="2" customFormat="1" x14ac:dyDescent="0.2">
      <c r="A107" s="184"/>
      <c r="D107" s="8"/>
    </row>
    <row r="108" spans="1:4" s="2" customFormat="1" x14ac:dyDescent="0.2">
      <c r="A108" s="184"/>
      <c r="D108" s="8"/>
    </row>
    <row r="109" spans="1:4" s="2" customFormat="1" x14ac:dyDescent="0.2">
      <c r="A109" s="184"/>
      <c r="D109" s="8"/>
    </row>
    <row r="110" spans="1:4" s="2" customFormat="1" x14ac:dyDescent="0.2">
      <c r="A110" s="184"/>
      <c r="D110" s="8"/>
    </row>
    <row r="111" spans="1:4" s="2" customFormat="1" x14ac:dyDescent="0.2">
      <c r="A111" s="184"/>
      <c r="D111" s="8"/>
    </row>
    <row r="112" spans="1:4" s="2" customFormat="1" x14ac:dyDescent="0.2">
      <c r="A112" s="184"/>
      <c r="D112" s="8"/>
    </row>
    <row r="113" spans="1:4" s="2" customFormat="1" x14ac:dyDescent="0.2">
      <c r="A113" s="184"/>
      <c r="D113" s="8"/>
    </row>
    <row r="114" spans="1:4" s="2" customFormat="1" x14ac:dyDescent="0.2">
      <c r="A114" s="184"/>
      <c r="D114" s="8"/>
    </row>
    <row r="115" spans="1:4" s="2" customFormat="1" x14ac:dyDescent="0.2">
      <c r="A115" s="184"/>
      <c r="D115" s="8"/>
    </row>
    <row r="116" spans="1:4" s="2" customFormat="1" x14ac:dyDescent="0.2">
      <c r="A116" s="184"/>
      <c r="D116" s="8"/>
    </row>
    <row r="117" spans="1:4" s="2" customFormat="1" x14ac:dyDescent="0.2">
      <c r="A117" s="184"/>
      <c r="D117" s="8"/>
    </row>
    <row r="118" spans="1:4" s="2" customFormat="1" x14ac:dyDescent="0.2">
      <c r="A118" s="184"/>
      <c r="D118" s="8"/>
    </row>
    <row r="119" spans="1:4" s="2" customFormat="1" x14ac:dyDescent="0.2">
      <c r="A119" s="184"/>
      <c r="D119" s="8"/>
    </row>
    <row r="120" spans="1:4" s="2" customFormat="1" x14ac:dyDescent="0.2">
      <c r="A120" s="184"/>
      <c r="D120" s="8"/>
    </row>
    <row r="121" spans="1:4" s="2" customFormat="1" x14ac:dyDescent="0.2">
      <c r="A121" s="184"/>
      <c r="D121" s="8"/>
    </row>
    <row r="122" spans="1:4" s="2" customFormat="1" x14ac:dyDescent="0.2">
      <c r="A122" s="184"/>
      <c r="D122" s="8"/>
    </row>
    <row r="123" spans="1:4" s="2" customFormat="1" x14ac:dyDescent="0.2">
      <c r="A123" s="184"/>
      <c r="D123" s="8"/>
    </row>
    <row r="124" spans="1:4" s="2" customFormat="1" x14ac:dyDescent="0.2">
      <c r="A124" s="184"/>
      <c r="D124" s="8"/>
    </row>
    <row r="125" spans="1:4" s="2" customFormat="1" x14ac:dyDescent="0.2">
      <c r="A125" s="184"/>
      <c r="D125" s="8"/>
    </row>
    <row r="126" spans="1:4" s="2" customFormat="1" x14ac:dyDescent="0.2">
      <c r="A126" s="184"/>
      <c r="D126" s="8"/>
    </row>
    <row r="127" spans="1:4" s="2" customFormat="1" x14ac:dyDescent="0.2">
      <c r="A127" s="184"/>
      <c r="D127" s="8"/>
    </row>
    <row r="128" spans="1:4" s="2" customFormat="1" x14ac:dyDescent="0.2">
      <c r="A128" s="184"/>
      <c r="D128" s="8"/>
    </row>
    <row r="129" spans="1:4" s="2" customFormat="1" x14ac:dyDescent="0.2">
      <c r="A129" s="184"/>
      <c r="D129" s="8"/>
    </row>
    <row r="130" spans="1:4" s="2" customFormat="1" x14ac:dyDescent="0.2">
      <c r="A130" s="184"/>
      <c r="D130" s="8"/>
    </row>
    <row r="131" spans="1:4" s="2" customFormat="1" x14ac:dyDescent="0.2">
      <c r="A131" s="184"/>
      <c r="D131" s="8"/>
    </row>
    <row r="132" spans="1:4" s="2" customFormat="1" x14ac:dyDescent="0.2">
      <c r="A132" s="184"/>
      <c r="D132" s="8"/>
    </row>
    <row r="133" spans="1:4" s="2" customFormat="1" x14ac:dyDescent="0.2">
      <c r="A133" s="184"/>
      <c r="D133" s="8"/>
    </row>
    <row r="134" spans="1:4" s="2" customFormat="1" x14ac:dyDescent="0.2">
      <c r="A134" s="184"/>
      <c r="D134" s="8"/>
    </row>
    <row r="135" spans="1:4" s="2" customFormat="1" x14ac:dyDescent="0.2">
      <c r="A135" s="184"/>
      <c r="D135" s="8"/>
    </row>
    <row r="136" spans="1:4" s="2" customFormat="1" x14ac:dyDescent="0.2">
      <c r="A136" s="184"/>
      <c r="D136" s="8"/>
    </row>
    <row r="137" spans="1:4" s="2" customFormat="1" x14ac:dyDescent="0.2">
      <c r="A137" s="184"/>
      <c r="D137" s="8"/>
    </row>
    <row r="138" spans="1:4" s="2" customFormat="1" x14ac:dyDescent="0.2">
      <c r="A138" s="184"/>
      <c r="D138" s="8"/>
    </row>
    <row r="139" spans="1:4" s="2" customFormat="1" x14ac:dyDescent="0.2">
      <c r="A139" s="184"/>
      <c r="D139" s="8"/>
    </row>
    <row r="140" spans="1:4" s="2" customFormat="1" x14ac:dyDescent="0.2">
      <c r="A140" s="184"/>
      <c r="D140" s="8"/>
    </row>
    <row r="141" spans="1:4" s="2" customFormat="1" x14ac:dyDescent="0.2">
      <c r="A141" s="184"/>
      <c r="D141" s="8"/>
    </row>
    <row r="142" spans="1:4" s="2" customFormat="1" x14ac:dyDescent="0.2">
      <c r="A142" s="184"/>
      <c r="D142" s="8"/>
    </row>
    <row r="143" spans="1:4" s="2" customFormat="1" x14ac:dyDescent="0.2">
      <c r="A143" s="184"/>
      <c r="D143" s="8"/>
    </row>
    <row r="144" spans="1:4" s="2" customFormat="1" x14ac:dyDescent="0.2">
      <c r="A144" s="184"/>
      <c r="D144" s="8"/>
    </row>
    <row r="145" spans="1:4" s="2" customFormat="1" x14ac:dyDescent="0.2">
      <c r="A145" s="184"/>
      <c r="D145" s="8"/>
    </row>
    <row r="146" spans="1:4" s="2" customFormat="1" x14ac:dyDescent="0.2">
      <c r="A146" s="184"/>
      <c r="D146" s="8"/>
    </row>
    <row r="147" spans="1:4" s="2" customFormat="1" x14ac:dyDescent="0.2">
      <c r="A147" s="184"/>
      <c r="D147" s="8"/>
    </row>
    <row r="148" spans="1:4" s="2" customFormat="1" x14ac:dyDescent="0.2">
      <c r="A148" s="184"/>
      <c r="D148" s="8"/>
    </row>
    <row r="149" spans="1:4" s="2" customFormat="1" x14ac:dyDescent="0.2">
      <c r="A149" s="184"/>
      <c r="D149" s="8"/>
    </row>
    <row r="150" spans="1:4" s="2" customFormat="1" x14ac:dyDescent="0.2">
      <c r="A150" s="184"/>
      <c r="D150" s="8"/>
    </row>
    <row r="151" spans="1:4" s="2" customFormat="1" x14ac:dyDescent="0.2">
      <c r="A151" s="184"/>
      <c r="D151" s="8"/>
    </row>
    <row r="152" spans="1:4" s="2" customFormat="1" x14ac:dyDescent="0.2">
      <c r="A152" s="184"/>
      <c r="D152" s="8"/>
    </row>
    <row r="153" spans="1:4" s="2" customFormat="1" x14ac:dyDescent="0.2">
      <c r="A153" s="184"/>
      <c r="D153" s="8"/>
    </row>
    <row r="154" spans="1:4" s="2" customFormat="1" x14ac:dyDescent="0.2">
      <c r="A154" s="184"/>
      <c r="D154" s="8"/>
    </row>
    <row r="155" spans="1:4" s="2" customFormat="1" x14ac:dyDescent="0.2">
      <c r="A155" s="184"/>
      <c r="D155" s="8"/>
    </row>
    <row r="156" spans="1:4" s="2" customFormat="1" x14ac:dyDescent="0.2">
      <c r="A156" s="184"/>
      <c r="D156" s="8"/>
    </row>
    <row r="157" spans="1:4" s="2" customFormat="1" x14ac:dyDescent="0.2">
      <c r="A157" s="184"/>
      <c r="D157" s="8"/>
    </row>
    <row r="158" spans="1:4" s="2" customFormat="1" x14ac:dyDescent="0.2">
      <c r="A158" s="184"/>
      <c r="D158" s="8"/>
    </row>
    <row r="159" spans="1:4" s="2" customFormat="1" x14ac:dyDescent="0.2">
      <c r="A159" s="184"/>
      <c r="D159" s="8"/>
    </row>
    <row r="160" spans="1:4" s="2" customFormat="1" x14ac:dyDescent="0.2">
      <c r="A160" s="184"/>
      <c r="D160" s="8"/>
    </row>
    <row r="161" spans="1:4" s="2" customFormat="1" x14ac:dyDescent="0.2">
      <c r="A161" s="184"/>
      <c r="D161" s="8"/>
    </row>
    <row r="162" spans="1:4" s="2" customFormat="1" x14ac:dyDescent="0.2">
      <c r="A162" s="184"/>
      <c r="D162" s="8"/>
    </row>
    <row r="163" spans="1:4" s="2" customFormat="1" x14ac:dyDescent="0.2">
      <c r="A163" s="184"/>
      <c r="D163" s="8"/>
    </row>
    <row r="164" spans="1:4" s="2" customFormat="1" x14ac:dyDescent="0.2">
      <c r="A164" s="184"/>
      <c r="D164" s="8"/>
    </row>
    <row r="165" spans="1:4" s="2" customFormat="1" x14ac:dyDescent="0.2">
      <c r="A165" s="184"/>
      <c r="D165" s="8"/>
    </row>
    <row r="166" spans="1:4" s="2" customFormat="1" x14ac:dyDescent="0.2">
      <c r="A166" s="184"/>
      <c r="D166" s="8"/>
    </row>
    <row r="167" spans="1:4" s="2" customFormat="1" x14ac:dyDescent="0.2">
      <c r="A167" s="184"/>
      <c r="D167" s="8"/>
    </row>
    <row r="168" spans="1:4" s="2" customFormat="1" x14ac:dyDescent="0.2">
      <c r="A168" s="184"/>
      <c r="D168" s="8"/>
    </row>
    <row r="169" spans="1:4" s="2" customFormat="1" x14ac:dyDescent="0.2">
      <c r="A169" s="184"/>
      <c r="D169" s="8"/>
    </row>
    <row r="170" spans="1:4" s="2" customFormat="1" x14ac:dyDescent="0.2">
      <c r="A170" s="184"/>
      <c r="D170" s="8"/>
    </row>
    <row r="171" spans="1:4" s="2" customFormat="1" x14ac:dyDescent="0.2">
      <c r="A171" s="184"/>
      <c r="D171" s="8"/>
    </row>
    <row r="172" spans="1:4" s="2" customFormat="1" x14ac:dyDescent="0.2">
      <c r="A172" s="184"/>
      <c r="D172" s="8"/>
    </row>
    <row r="173" spans="1:4" s="2" customFormat="1" x14ac:dyDescent="0.2">
      <c r="A173" s="184"/>
      <c r="D173" s="8"/>
    </row>
    <row r="174" spans="1:4" s="2" customFormat="1" x14ac:dyDescent="0.2">
      <c r="A174" s="184"/>
      <c r="D174" s="8"/>
    </row>
    <row r="175" spans="1:4" s="2" customFormat="1" x14ac:dyDescent="0.2">
      <c r="A175" s="184"/>
      <c r="D175" s="8"/>
    </row>
    <row r="176" spans="1:4" s="2" customFormat="1" x14ac:dyDescent="0.2">
      <c r="A176" s="184"/>
      <c r="D176" s="8"/>
    </row>
    <row r="177" spans="1:4" s="2" customFormat="1" x14ac:dyDescent="0.2">
      <c r="A177" s="184"/>
      <c r="D177" s="8"/>
    </row>
    <row r="178" spans="1:4" s="2" customFormat="1" x14ac:dyDescent="0.2">
      <c r="A178" s="184"/>
      <c r="D178" s="8"/>
    </row>
    <row r="179" spans="1:4" s="2" customFormat="1" x14ac:dyDescent="0.2">
      <c r="A179" s="184"/>
      <c r="D179" s="8"/>
    </row>
    <row r="180" spans="1:4" s="2" customFormat="1" x14ac:dyDescent="0.2">
      <c r="A180" s="184"/>
      <c r="D180" s="8"/>
    </row>
    <row r="181" spans="1:4" s="2" customFormat="1" x14ac:dyDescent="0.2">
      <c r="A181" s="184"/>
      <c r="D181" s="8"/>
    </row>
    <row r="182" spans="1:4" s="2" customFormat="1" x14ac:dyDescent="0.2">
      <c r="A182" s="184"/>
      <c r="D182" s="8"/>
    </row>
    <row r="183" spans="1:4" s="2" customFormat="1" x14ac:dyDescent="0.2">
      <c r="A183" s="184"/>
      <c r="D183" s="8"/>
    </row>
    <row r="184" spans="1:4" s="2" customFormat="1" x14ac:dyDescent="0.2">
      <c r="A184" s="184"/>
      <c r="D184" s="8"/>
    </row>
    <row r="185" spans="1:4" s="2" customFormat="1" x14ac:dyDescent="0.2">
      <c r="A185" s="184"/>
      <c r="D185" s="8"/>
    </row>
    <row r="186" spans="1:4" s="2" customFormat="1" x14ac:dyDescent="0.2">
      <c r="A186" s="184"/>
      <c r="D186" s="8"/>
    </row>
    <row r="187" spans="1:4" s="2" customFormat="1" x14ac:dyDescent="0.2">
      <c r="A187" s="184"/>
      <c r="D187" s="8"/>
    </row>
    <row r="188" spans="1:4" s="2" customFormat="1" x14ac:dyDescent="0.2">
      <c r="A188" s="184"/>
      <c r="D188" s="8"/>
    </row>
    <row r="189" spans="1:4" s="2" customFormat="1" x14ac:dyDescent="0.2">
      <c r="A189" s="184"/>
      <c r="D189" s="8"/>
    </row>
    <row r="190" spans="1:4" s="2" customFormat="1" x14ac:dyDescent="0.2">
      <c r="A190" s="184"/>
      <c r="D190" s="8"/>
    </row>
    <row r="191" spans="1:4" s="2" customFormat="1" x14ac:dyDescent="0.2">
      <c r="A191" s="184"/>
      <c r="D191" s="8"/>
    </row>
    <row r="192" spans="1:4" s="2" customFormat="1" x14ac:dyDescent="0.2">
      <c r="A192" s="184"/>
      <c r="D192" s="8"/>
    </row>
    <row r="193" spans="1:4" s="2" customFormat="1" x14ac:dyDescent="0.2">
      <c r="A193" s="184"/>
      <c r="D193" s="8"/>
    </row>
    <row r="194" spans="1:4" s="2" customFormat="1" x14ac:dyDescent="0.2">
      <c r="A194" s="184"/>
      <c r="D194" s="8"/>
    </row>
    <row r="195" spans="1:4" s="2" customFormat="1" x14ac:dyDescent="0.2">
      <c r="A195" s="184"/>
      <c r="D195" s="8"/>
    </row>
    <row r="196" spans="1:4" s="2" customFormat="1" x14ac:dyDescent="0.2">
      <c r="A196" s="184"/>
      <c r="D196" s="8"/>
    </row>
    <row r="197" spans="1:4" s="2" customFormat="1" x14ac:dyDescent="0.2">
      <c r="A197" s="184"/>
      <c r="D197" s="8"/>
    </row>
    <row r="198" spans="1:4" s="2" customFormat="1" x14ac:dyDescent="0.2">
      <c r="A198" s="184"/>
      <c r="D198" s="8"/>
    </row>
    <row r="199" spans="1:4" s="2" customFormat="1" x14ac:dyDescent="0.2">
      <c r="A199" s="184"/>
      <c r="D199" s="8"/>
    </row>
    <row r="200" spans="1:4" s="2" customFormat="1" x14ac:dyDescent="0.2">
      <c r="A200" s="184"/>
      <c r="D200" s="8"/>
    </row>
    <row r="201" spans="1:4" s="2" customFormat="1" x14ac:dyDescent="0.2">
      <c r="A201" s="184"/>
      <c r="D201" s="8"/>
    </row>
    <row r="202" spans="1:4" s="2" customFormat="1" x14ac:dyDescent="0.2">
      <c r="A202" s="184"/>
      <c r="D202" s="8"/>
    </row>
    <row r="203" spans="1:4" s="2" customFormat="1" x14ac:dyDescent="0.2">
      <c r="A203" s="184"/>
      <c r="D203" s="8"/>
    </row>
    <row r="204" spans="1:4" s="2" customFormat="1" x14ac:dyDescent="0.2">
      <c r="A204" s="184"/>
      <c r="D204" s="8"/>
    </row>
    <row r="205" spans="1:4" s="2" customFormat="1" x14ac:dyDescent="0.2">
      <c r="A205" s="184"/>
      <c r="D205" s="8"/>
    </row>
    <row r="206" spans="1:4" s="2" customFormat="1" x14ac:dyDescent="0.2">
      <c r="A206" s="184"/>
      <c r="D206" s="8"/>
    </row>
    <row r="207" spans="1:4" s="2" customFormat="1" x14ac:dyDescent="0.2">
      <c r="A207" s="184"/>
      <c r="D207" s="8"/>
    </row>
    <row r="208" spans="1:4" s="2" customFormat="1" x14ac:dyDescent="0.2">
      <c r="A208" s="184"/>
      <c r="D208" s="8"/>
    </row>
    <row r="209" spans="1:4" s="2" customFormat="1" x14ac:dyDescent="0.2">
      <c r="A209" s="184"/>
      <c r="D209" s="8"/>
    </row>
    <row r="210" spans="1:4" s="2" customFormat="1" x14ac:dyDescent="0.2">
      <c r="A210" s="184"/>
      <c r="D210" s="8"/>
    </row>
    <row r="211" spans="1:4" s="2" customFormat="1" x14ac:dyDescent="0.2">
      <c r="A211" s="184"/>
      <c r="D211" s="8"/>
    </row>
    <row r="212" spans="1:4" s="2" customFormat="1" x14ac:dyDescent="0.2">
      <c r="A212" s="184"/>
      <c r="D212" s="8"/>
    </row>
    <row r="213" spans="1:4" s="2" customFormat="1" x14ac:dyDescent="0.2">
      <c r="A213" s="184"/>
      <c r="D213" s="8"/>
    </row>
    <row r="214" spans="1:4" s="2" customFormat="1" x14ac:dyDescent="0.2">
      <c r="A214" s="184"/>
      <c r="D214" s="8"/>
    </row>
    <row r="215" spans="1:4" s="2" customFormat="1" x14ac:dyDescent="0.2">
      <c r="A215" s="184"/>
      <c r="D215" s="8"/>
    </row>
    <row r="216" spans="1:4" s="2" customFormat="1" x14ac:dyDescent="0.2">
      <c r="A216" s="184"/>
      <c r="D216" s="8"/>
    </row>
    <row r="217" spans="1:4" s="2" customFormat="1" x14ac:dyDescent="0.2">
      <c r="A217" s="184"/>
      <c r="D217" s="8"/>
    </row>
    <row r="218" spans="1:4" s="2" customFormat="1" x14ac:dyDescent="0.2">
      <c r="A218" s="184"/>
      <c r="D218" s="8"/>
    </row>
    <row r="219" spans="1:4" s="2" customFormat="1" x14ac:dyDescent="0.2">
      <c r="A219" s="184"/>
      <c r="D219" s="8"/>
    </row>
    <row r="220" spans="1:4" s="2" customFormat="1" x14ac:dyDescent="0.2">
      <c r="A220" s="184"/>
      <c r="D220" s="8"/>
    </row>
    <row r="221" spans="1:4" s="2" customFormat="1" x14ac:dyDescent="0.2">
      <c r="A221" s="184"/>
      <c r="D221" s="8"/>
    </row>
    <row r="222" spans="1:4" s="2" customFormat="1" x14ac:dyDescent="0.2">
      <c r="A222" s="184"/>
      <c r="D222" s="8"/>
    </row>
    <row r="223" spans="1:4" s="2" customFormat="1" x14ac:dyDescent="0.2">
      <c r="A223" s="184"/>
      <c r="D223" s="8"/>
    </row>
    <row r="224" spans="1:4" s="2" customFormat="1" x14ac:dyDescent="0.2">
      <c r="A224" s="184"/>
      <c r="D224" s="8"/>
    </row>
    <row r="225" spans="1:4" s="2" customFormat="1" x14ac:dyDescent="0.2">
      <c r="A225" s="184"/>
      <c r="D225" s="8"/>
    </row>
    <row r="226" spans="1:4" s="2" customFormat="1" x14ac:dyDescent="0.2">
      <c r="A226" s="184"/>
      <c r="D226" s="8"/>
    </row>
    <row r="227" spans="1:4" s="2" customFormat="1" x14ac:dyDescent="0.2">
      <c r="A227" s="184"/>
      <c r="D227" s="8"/>
    </row>
    <row r="228" spans="1:4" s="2" customFormat="1" x14ac:dyDescent="0.2">
      <c r="A228" s="184"/>
      <c r="D228" s="8"/>
    </row>
    <row r="229" spans="1:4" s="2" customFormat="1" x14ac:dyDescent="0.2">
      <c r="A229" s="184"/>
      <c r="D229" s="8"/>
    </row>
    <row r="230" spans="1:4" s="2" customFormat="1" x14ac:dyDescent="0.2">
      <c r="A230" s="184"/>
      <c r="D230" s="8"/>
    </row>
    <row r="231" spans="1:4" s="2" customFormat="1" x14ac:dyDescent="0.2">
      <c r="A231" s="184"/>
      <c r="D231" s="8"/>
    </row>
    <row r="232" spans="1:4" s="2" customFormat="1" x14ac:dyDescent="0.2">
      <c r="A232" s="184"/>
      <c r="D232" s="8"/>
    </row>
    <row r="233" spans="1:4" s="2" customFormat="1" x14ac:dyDescent="0.2">
      <c r="A233" s="184"/>
      <c r="D233" s="8"/>
    </row>
    <row r="234" spans="1:4" s="2" customFormat="1" x14ac:dyDescent="0.2">
      <c r="A234" s="184"/>
      <c r="D234" s="8"/>
    </row>
    <row r="235" spans="1:4" s="2" customFormat="1" x14ac:dyDescent="0.2">
      <c r="A235" s="184"/>
      <c r="D235" s="8"/>
    </row>
    <row r="236" spans="1:4" s="2" customFormat="1" x14ac:dyDescent="0.2">
      <c r="A236" s="184"/>
      <c r="D236" s="8"/>
    </row>
    <row r="237" spans="1:4" s="2" customFormat="1" x14ac:dyDescent="0.2">
      <c r="A237" s="184"/>
      <c r="D237" s="8"/>
    </row>
    <row r="238" spans="1:4" s="2" customFormat="1" x14ac:dyDescent="0.2">
      <c r="A238" s="184"/>
      <c r="D238" s="8"/>
    </row>
    <row r="239" spans="1:4" s="2" customFormat="1" x14ac:dyDescent="0.2">
      <c r="A239" s="184"/>
      <c r="D239" s="8"/>
    </row>
    <row r="240" spans="1:4" s="2" customFormat="1" x14ac:dyDescent="0.2">
      <c r="A240" s="184"/>
      <c r="D240" s="8"/>
    </row>
    <row r="241" spans="1:4" s="2" customFormat="1" x14ac:dyDescent="0.2">
      <c r="A241" s="184"/>
      <c r="D241" s="8"/>
    </row>
    <row r="242" spans="1:4" s="2" customFormat="1" x14ac:dyDescent="0.2">
      <c r="A242" s="184"/>
      <c r="D242" s="8"/>
    </row>
    <row r="243" spans="1:4" s="2" customFormat="1" x14ac:dyDescent="0.2">
      <c r="A243" s="184"/>
      <c r="D243" s="8"/>
    </row>
    <row r="244" spans="1:4" s="2" customFormat="1" x14ac:dyDescent="0.2">
      <c r="A244" s="184"/>
      <c r="D244" s="8"/>
    </row>
    <row r="245" spans="1:4" s="2" customFormat="1" x14ac:dyDescent="0.2">
      <c r="A245" s="184"/>
      <c r="D245" s="8"/>
    </row>
    <row r="246" spans="1:4" s="2" customFormat="1" x14ac:dyDescent="0.2">
      <c r="A246" s="184"/>
      <c r="D246" s="8"/>
    </row>
    <row r="247" spans="1:4" s="2" customFormat="1" x14ac:dyDescent="0.2">
      <c r="A247" s="184"/>
      <c r="D247" s="8"/>
    </row>
    <row r="248" spans="1:4" s="2" customFormat="1" x14ac:dyDescent="0.2">
      <c r="A248" s="184"/>
      <c r="D248" s="8"/>
    </row>
    <row r="249" spans="1:4" s="2" customFormat="1" x14ac:dyDescent="0.2">
      <c r="A249" s="184"/>
      <c r="D249" s="8"/>
    </row>
    <row r="250" spans="1:4" s="2" customFormat="1" x14ac:dyDescent="0.2">
      <c r="A250" s="184"/>
      <c r="D250" s="8"/>
    </row>
    <row r="251" spans="1:4" s="2" customFormat="1" x14ac:dyDescent="0.2">
      <c r="A251" s="184"/>
      <c r="D251" s="8"/>
    </row>
    <row r="252" spans="1:4" s="2" customFormat="1" x14ac:dyDescent="0.2">
      <c r="A252" s="184"/>
      <c r="D252" s="8"/>
    </row>
    <row r="253" spans="1:4" s="2" customFormat="1" x14ac:dyDescent="0.2">
      <c r="A253" s="184"/>
      <c r="D253" s="8"/>
    </row>
    <row r="254" spans="1:4" s="2" customFormat="1" x14ac:dyDescent="0.2">
      <c r="A254" s="184"/>
      <c r="D254" s="8"/>
    </row>
  </sheetData>
  <mergeCells count="16">
    <mergeCell ref="A10:E10"/>
    <mergeCell ref="A22:E22"/>
    <mergeCell ref="A1:E2"/>
    <mergeCell ref="A9:E9"/>
    <mergeCell ref="A3:J4"/>
    <mergeCell ref="A6:J6"/>
    <mergeCell ref="A7:J7"/>
    <mergeCell ref="A19:J19"/>
    <mergeCell ref="A21:E21"/>
    <mergeCell ref="B15:E15"/>
    <mergeCell ref="B26:E26"/>
    <mergeCell ref="A29:E29"/>
    <mergeCell ref="B23:E23"/>
    <mergeCell ref="B12:E12"/>
    <mergeCell ref="B24:E24"/>
    <mergeCell ref="B25:E25"/>
  </mergeCells>
  <phoneticPr fontId="0" type="noConversion"/>
  <printOptions horizontalCentered="1"/>
  <pageMargins left="0.19685039370078741" right="0.19685039370078741" top="0.62992125984251968" bottom="0.62992125984251968" header="0.51181102362204722" footer="0.51181102362204722"/>
  <pageSetup paperSize="9" scale="90" firstPageNumber="455" orientation="portrait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5"/>
  <sheetViews>
    <sheetView zoomScaleNormal="100" workbookViewId="0">
      <selection activeCell="D11" sqref="D11"/>
    </sheetView>
  </sheetViews>
  <sheetFormatPr defaultColWidth="11.42578125" defaultRowHeight="12.75" x14ac:dyDescent="0.2"/>
  <cols>
    <col min="1" max="1" width="4.28515625" style="36" customWidth="1"/>
    <col min="2" max="2" width="5.5703125" style="44" customWidth="1"/>
    <col min="3" max="3" width="46" style="89" customWidth="1"/>
    <col min="4" max="4" width="13.140625" customWidth="1"/>
    <col min="5" max="5" width="10.7109375" customWidth="1"/>
    <col min="6" max="6" width="14.28515625" style="87" customWidth="1"/>
    <col min="7" max="7" width="8.7109375" style="87" customWidth="1"/>
    <col min="8" max="8" width="9" customWidth="1"/>
  </cols>
  <sheetData>
    <row r="1" spans="1:12" s="2" customFormat="1" ht="30" customHeight="1" x14ac:dyDescent="0.2">
      <c r="A1" s="315" t="s">
        <v>4</v>
      </c>
      <c r="B1" s="315"/>
      <c r="C1" s="315"/>
      <c r="D1" s="315"/>
      <c r="E1" s="315"/>
      <c r="F1" s="315"/>
      <c r="G1" s="315"/>
      <c r="H1" s="315"/>
    </row>
    <row r="2" spans="1:12" s="2" customFormat="1" ht="25.5" customHeight="1" x14ac:dyDescent="0.2">
      <c r="A2" s="319" t="s">
        <v>181</v>
      </c>
      <c r="B2" s="319"/>
      <c r="C2" s="319"/>
      <c r="D2" s="319"/>
      <c r="E2" s="319"/>
      <c r="F2" s="319"/>
      <c r="G2" s="319"/>
      <c r="H2" s="319"/>
    </row>
    <row r="3" spans="1:12" s="137" customFormat="1" ht="27.6" customHeight="1" x14ac:dyDescent="0.2">
      <c r="A3" s="136"/>
      <c r="B3" s="136"/>
      <c r="C3" s="94" t="s">
        <v>249</v>
      </c>
      <c r="D3" s="95" t="s">
        <v>259</v>
      </c>
      <c r="E3" s="95" t="s">
        <v>251</v>
      </c>
      <c r="F3" s="96" t="s">
        <v>260</v>
      </c>
      <c r="G3" s="97" t="s">
        <v>244</v>
      </c>
      <c r="H3" s="97" t="s">
        <v>244</v>
      </c>
    </row>
    <row r="4" spans="1:12" s="137" customFormat="1" ht="13.5" customHeight="1" x14ac:dyDescent="0.2">
      <c r="A4" s="320">
        <v>1</v>
      </c>
      <c r="B4" s="320"/>
      <c r="C4" s="320"/>
      <c r="D4" s="98">
        <v>2</v>
      </c>
      <c r="E4" s="95">
        <v>3</v>
      </c>
      <c r="F4" s="95">
        <v>4</v>
      </c>
      <c r="G4" s="95" t="s">
        <v>248</v>
      </c>
      <c r="H4" s="97" t="s">
        <v>252</v>
      </c>
    </row>
    <row r="5" spans="1:12" s="2" customFormat="1" ht="21.6" customHeight="1" x14ac:dyDescent="0.2">
      <c r="A5" s="198">
        <v>6</v>
      </c>
      <c r="B5" s="33"/>
      <c r="C5" s="199" t="s">
        <v>29</v>
      </c>
      <c r="D5" s="200">
        <f>D6+D16+D24+D29+D33</f>
        <v>684782025.98000002</v>
      </c>
      <c r="E5" s="200">
        <f>E6+E16+E24+E29+E33</f>
        <v>1664990200</v>
      </c>
      <c r="F5" s="200">
        <f>F6+F16+F24+F29+F33</f>
        <v>784297496.66999996</v>
      </c>
      <c r="G5" s="201">
        <f>F5/D5*100</f>
        <v>114.53243030840099</v>
      </c>
      <c r="H5" s="201">
        <f t="shared" ref="H5:H35" si="0">F5/E5*100</f>
        <v>47.105232010975193</v>
      </c>
      <c r="I5" s="85"/>
    </row>
    <row r="6" spans="1:12" s="19" customFormat="1" ht="25.5" x14ac:dyDescent="0.2">
      <c r="A6" s="202">
        <v>63</v>
      </c>
      <c r="B6" s="202"/>
      <c r="C6" s="202" t="s">
        <v>159</v>
      </c>
      <c r="D6" s="203">
        <f>D7+D10+D13</f>
        <v>4931898.12</v>
      </c>
      <c r="E6" s="203">
        <f>E7+E10+E13</f>
        <v>429334200</v>
      </c>
      <c r="F6" s="203">
        <f>F7+F10+F13</f>
        <v>15306024.92</v>
      </c>
      <c r="G6" s="201">
        <f t="shared" ref="G6:G35" si="1">F6/D6*100</f>
        <v>310.34754870402719</v>
      </c>
      <c r="H6" s="201">
        <f t="shared" si="0"/>
        <v>3.565060719597926</v>
      </c>
    </row>
    <row r="7" spans="1:12" s="19" customFormat="1" ht="27.75" customHeight="1" x14ac:dyDescent="0.2">
      <c r="A7" s="202">
        <v>632</v>
      </c>
      <c r="B7" s="202"/>
      <c r="C7" s="202" t="s">
        <v>151</v>
      </c>
      <c r="D7" s="203">
        <f>D8+D9</f>
        <v>315601.25</v>
      </c>
      <c r="E7" s="203">
        <f>E9</f>
        <v>66000</v>
      </c>
      <c r="F7" s="203">
        <f>F9</f>
        <v>6513838.9500000002</v>
      </c>
      <c r="G7" s="201" t="s">
        <v>156</v>
      </c>
      <c r="H7" s="201" t="s">
        <v>156</v>
      </c>
    </row>
    <row r="8" spans="1:12" s="19" customFormat="1" ht="13.15" customHeight="1" x14ac:dyDescent="0.2">
      <c r="A8" s="202"/>
      <c r="B8" s="204">
        <v>6321</v>
      </c>
      <c r="C8" s="204" t="s">
        <v>250</v>
      </c>
      <c r="D8" s="205">
        <v>145.9</v>
      </c>
      <c r="E8" s="205">
        <v>0</v>
      </c>
      <c r="F8" s="205">
        <v>0</v>
      </c>
      <c r="G8" s="206">
        <f t="shared" si="1"/>
        <v>0</v>
      </c>
      <c r="H8" s="201" t="s">
        <v>156</v>
      </c>
    </row>
    <row r="9" spans="1:12" s="19" customFormat="1" ht="15" customHeight="1" x14ac:dyDescent="0.2">
      <c r="A9" s="202"/>
      <c r="B9" s="204">
        <v>6322</v>
      </c>
      <c r="C9" s="204" t="s">
        <v>166</v>
      </c>
      <c r="D9" s="205">
        <v>315455.34999999998</v>
      </c>
      <c r="E9" s="205">
        <v>66000</v>
      </c>
      <c r="F9" s="205">
        <v>6513838.9500000002</v>
      </c>
      <c r="G9" s="206" t="s">
        <v>156</v>
      </c>
      <c r="H9" s="206" t="s">
        <v>156</v>
      </c>
    </row>
    <row r="10" spans="1:12" s="19" customFormat="1" ht="14.25" customHeight="1" x14ac:dyDescent="0.2">
      <c r="A10" s="202">
        <v>633</v>
      </c>
      <c r="B10" s="202"/>
      <c r="C10" s="202" t="s">
        <v>160</v>
      </c>
      <c r="D10" s="203">
        <f t="shared" ref="D10" si="2">D11+D12</f>
        <v>1231032.75</v>
      </c>
      <c r="E10" s="203">
        <f t="shared" ref="E10:F10" si="3">E11+E12</f>
        <v>66943150</v>
      </c>
      <c r="F10" s="203">
        <f t="shared" si="3"/>
        <v>5012725.91</v>
      </c>
      <c r="G10" s="207">
        <f t="shared" si="1"/>
        <v>407.19679553610575</v>
      </c>
      <c r="H10" s="207">
        <f t="shared" si="0"/>
        <v>7.4880341155144334</v>
      </c>
    </row>
    <row r="11" spans="1:12" s="26" customFormat="1" ht="14.25" customHeight="1" x14ac:dyDescent="0.2">
      <c r="A11" s="204"/>
      <c r="B11" s="204">
        <v>6331</v>
      </c>
      <c r="C11" s="204" t="s">
        <v>161</v>
      </c>
      <c r="D11" s="205">
        <v>1231032.75</v>
      </c>
      <c r="E11" s="205">
        <v>1948150</v>
      </c>
      <c r="F11" s="205">
        <v>5012725.91</v>
      </c>
      <c r="G11" s="206">
        <f t="shared" si="1"/>
        <v>407.19679553610575</v>
      </c>
      <c r="H11" s="206">
        <f t="shared" si="0"/>
        <v>257.30697892872729</v>
      </c>
    </row>
    <row r="12" spans="1:12" s="26" customFormat="1" ht="13.5" customHeight="1" x14ac:dyDescent="0.2">
      <c r="A12" s="204"/>
      <c r="B12" s="204">
        <v>6332</v>
      </c>
      <c r="C12" s="204" t="s">
        <v>174</v>
      </c>
      <c r="D12" s="208">
        <v>0</v>
      </c>
      <c r="E12" s="208">
        <v>64995000</v>
      </c>
      <c r="F12" s="208">
        <v>0</v>
      </c>
      <c r="G12" s="206" t="s">
        <v>156</v>
      </c>
      <c r="H12" s="206">
        <f t="shared" si="0"/>
        <v>0</v>
      </c>
      <c r="L12" s="86"/>
    </row>
    <row r="13" spans="1:12" s="19" customFormat="1" ht="13.15" customHeight="1" x14ac:dyDescent="0.2">
      <c r="A13" s="202">
        <v>638</v>
      </c>
      <c r="B13" s="202"/>
      <c r="C13" s="202" t="s">
        <v>211</v>
      </c>
      <c r="D13" s="209">
        <f t="shared" ref="D13:F13" si="4">D14+D15</f>
        <v>3385264.12</v>
      </c>
      <c r="E13" s="209">
        <f t="shared" ref="E13" si="5">E14+E15</f>
        <v>362325050</v>
      </c>
      <c r="F13" s="209">
        <f t="shared" si="4"/>
        <v>3779460.06</v>
      </c>
      <c r="G13" s="207">
        <f t="shared" si="1"/>
        <v>111.64446631124309</v>
      </c>
      <c r="H13" s="207">
        <f t="shared" si="0"/>
        <v>1.0431130996876976</v>
      </c>
    </row>
    <row r="14" spans="1:12" s="26" customFormat="1" ht="12.75" customHeight="1" x14ac:dyDescent="0.2">
      <c r="A14" s="204"/>
      <c r="B14" s="204">
        <v>6381</v>
      </c>
      <c r="C14" s="204" t="s">
        <v>212</v>
      </c>
      <c r="D14" s="208">
        <v>3385264.12</v>
      </c>
      <c r="E14" s="208">
        <v>29224050</v>
      </c>
      <c r="F14" s="208">
        <v>3779460.06</v>
      </c>
      <c r="G14" s="206">
        <f t="shared" si="1"/>
        <v>111.64446631124309</v>
      </c>
      <c r="H14" s="206">
        <f t="shared" si="0"/>
        <v>12.932704604597925</v>
      </c>
      <c r="J14" s="86"/>
    </row>
    <row r="15" spans="1:12" s="26" customFormat="1" ht="13.5" customHeight="1" x14ac:dyDescent="0.2">
      <c r="A15" s="204"/>
      <c r="B15" s="204">
        <v>6382</v>
      </c>
      <c r="C15" s="204" t="s">
        <v>213</v>
      </c>
      <c r="D15" s="208">
        <v>0</v>
      </c>
      <c r="E15" s="208">
        <v>333101000</v>
      </c>
      <c r="F15" s="208">
        <v>0</v>
      </c>
      <c r="G15" s="206" t="s">
        <v>156</v>
      </c>
      <c r="H15" s="206">
        <f t="shared" si="0"/>
        <v>0</v>
      </c>
    </row>
    <row r="16" spans="1:12" s="2" customFormat="1" ht="13.5" customHeight="1" x14ac:dyDescent="0.2">
      <c r="A16" s="202">
        <v>64</v>
      </c>
      <c r="B16" s="33"/>
      <c r="C16" s="198" t="s">
        <v>30</v>
      </c>
      <c r="D16" s="203">
        <f>D17+D22</f>
        <v>4445475.3600000003</v>
      </c>
      <c r="E16" s="203">
        <f>E17+E22</f>
        <v>6905000</v>
      </c>
      <c r="F16" s="203">
        <f>F17+F22</f>
        <v>4338540.25</v>
      </c>
      <c r="G16" s="207">
        <f t="shared" si="1"/>
        <v>97.594517990984869</v>
      </c>
      <c r="H16" s="207">
        <f t="shared" si="0"/>
        <v>62.831864590876172</v>
      </c>
    </row>
    <row r="17" spans="1:8" s="2" customFormat="1" ht="13.5" customHeight="1" x14ac:dyDescent="0.2">
      <c r="A17" s="202">
        <v>641</v>
      </c>
      <c r="B17" s="33"/>
      <c r="C17" s="198" t="s">
        <v>31</v>
      </c>
      <c r="D17" s="209">
        <f>SUM(D18:D21)</f>
        <v>4445475.3600000003</v>
      </c>
      <c r="E17" s="209">
        <f>SUM(E18:E21)</f>
        <v>6900000</v>
      </c>
      <c r="F17" s="209">
        <f>SUM(F18:F21)</f>
        <v>4338540.25</v>
      </c>
      <c r="G17" s="207">
        <f t="shared" si="1"/>
        <v>97.594517990984869</v>
      </c>
      <c r="H17" s="207">
        <f t="shared" si="0"/>
        <v>62.877394927536237</v>
      </c>
    </row>
    <row r="18" spans="1:8" s="23" customFormat="1" ht="13.5" customHeight="1" x14ac:dyDescent="0.2">
      <c r="A18" s="210"/>
      <c r="B18" s="210">
        <v>6413</v>
      </c>
      <c r="C18" s="211" t="s">
        <v>32</v>
      </c>
      <c r="D18" s="208">
        <v>488492.06</v>
      </c>
      <c r="E18" s="208">
        <v>800000</v>
      </c>
      <c r="F18" s="208">
        <v>883242.92</v>
      </c>
      <c r="G18" s="206">
        <f t="shared" si="1"/>
        <v>180.81008727142873</v>
      </c>
      <c r="H18" s="206">
        <f t="shared" si="0"/>
        <v>110.405365</v>
      </c>
    </row>
    <row r="19" spans="1:8" s="23" customFormat="1" ht="13.5" customHeight="1" x14ac:dyDescent="0.2">
      <c r="A19" s="210"/>
      <c r="B19" s="210">
        <v>6414</v>
      </c>
      <c r="C19" s="211" t="s">
        <v>33</v>
      </c>
      <c r="D19" s="208">
        <v>1679899.87</v>
      </c>
      <c r="E19" s="208">
        <v>5000000</v>
      </c>
      <c r="F19" s="208">
        <v>1800326.97</v>
      </c>
      <c r="G19" s="206">
        <f t="shared" si="1"/>
        <v>107.16870702537764</v>
      </c>
      <c r="H19" s="206">
        <f t="shared" si="0"/>
        <v>36.006539400000001</v>
      </c>
    </row>
    <row r="20" spans="1:8" s="25" customFormat="1" ht="25.5" x14ac:dyDescent="0.2">
      <c r="A20" s="212"/>
      <c r="B20" s="212">
        <v>6415</v>
      </c>
      <c r="C20" s="213" t="s">
        <v>216</v>
      </c>
      <c r="D20" s="208">
        <v>34419.1</v>
      </c>
      <c r="E20" s="208">
        <v>100000</v>
      </c>
      <c r="F20" s="208">
        <v>1128426.27</v>
      </c>
      <c r="G20" s="206" t="s">
        <v>156</v>
      </c>
      <c r="H20" s="206">
        <f t="shared" si="0"/>
        <v>1128.4262699999999</v>
      </c>
    </row>
    <row r="21" spans="1:8" s="25" customFormat="1" ht="14.25" customHeight="1" x14ac:dyDescent="0.2">
      <c r="A21" s="212"/>
      <c r="B21" s="212">
        <v>6419</v>
      </c>
      <c r="C21" s="213" t="s">
        <v>157</v>
      </c>
      <c r="D21" s="208">
        <v>2242664.33</v>
      </c>
      <c r="E21" s="208">
        <v>1000000</v>
      </c>
      <c r="F21" s="208">
        <v>526544.09</v>
      </c>
      <c r="G21" s="206">
        <f t="shared" si="1"/>
        <v>23.478506478051486</v>
      </c>
      <c r="H21" s="206">
        <f t="shared" si="0"/>
        <v>52.654409000000001</v>
      </c>
    </row>
    <row r="22" spans="1:8" s="25" customFormat="1" x14ac:dyDescent="0.2">
      <c r="A22" s="214">
        <v>643</v>
      </c>
      <c r="B22" s="212"/>
      <c r="C22" s="215" t="s">
        <v>197</v>
      </c>
      <c r="D22" s="209">
        <f>D23</f>
        <v>0</v>
      </c>
      <c r="E22" s="209">
        <f>E23</f>
        <v>5000</v>
      </c>
      <c r="F22" s="209">
        <f>F23</f>
        <v>0</v>
      </c>
      <c r="G22" s="207" t="s">
        <v>156</v>
      </c>
      <c r="H22" s="207">
        <f t="shared" si="0"/>
        <v>0</v>
      </c>
    </row>
    <row r="23" spans="1:8" s="25" customFormat="1" ht="25.5" x14ac:dyDescent="0.2">
      <c r="A23" s="212"/>
      <c r="B23" s="212">
        <v>6436</v>
      </c>
      <c r="C23" s="213" t="s">
        <v>198</v>
      </c>
      <c r="D23" s="208">
        <v>0</v>
      </c>
      <c r="E23" s="208">
        <v>5000</v>
      </c>
      <c r="F23" s="208">
        <v>0</v>
      </c>
      <c r="G23" s="206" t="s">
        <v>156</v>
      </c>
      <c r="H23" s="206">
        <f t="shared" si="0"/>
        <v>0</v>
      </c>
    </row>
    <row r="24" spans="1:8" s="2" customFormat="1" ht="27" customHeight="1" x14ac:dyDescent="0.2">
      <c r="A24" s="202">
        <v>65</v>
      </c>
      <c r="B24" s="33"/>
      <c r="C24" s="198" t="s">
        <v>117</v>
      </c>
      <c r="D24" s="209">
        <f t="shared" ref="D24:F24" si="6">D25+D27</f>
        <v>673687142.57000005</v>
      </c>
      <c r="E24" s="209">
        <f t="shared" ref="E24" si="7">E25+E27</f>
        <v>1223050000</v>
      </c>
      <c r="F24" s="209">
        <f t="shared" si="6"/>
        <v>762533828.54999995</v>
      </c>
      <c r="G24" s="207">
        <f t="shared" si="1"/>
        <v>113.18812255211894</v>
      </c>
      <c r="H24" s="207">
        <f t="shared" si="0"/>
        <v>62.346905568047092</v>
      </c>
    </row>
    <row r="25" spans="1:8" s="2" customFormat="1" ht="13.5" customHeight="1" x14ac:dyDescent="0.2">
      <c r="A25" s="202">
        <v>651</v>
      </c>
      <c r="B25" s="33"/>
      <c r="C25" s="198" t="s">
        <v>118</v>
      </c>
      <c r="D25" s="209">
        <f t="shared" ref="D25:F25" si="8">D26</f>
        <v>472032717.24000001</v>
      </c>
      <c r="E25" s="209">
        <f t="shared" si="8"/>
        <v>985050000</v>
      </c>
      <c r="F25" s="209">
        <f t="shared" si="8"/>
        <v>476291575.69999999</v>
      </c>
      <c r="G25" s="207">
        <f t="shared" si="1"/>
        <v>100.90223798149029</v>
      </c>
      <c r="H25" s="207">
        <f t="shared" si="0"/>
        <v>48.352020273082587</v>
      </c>
    </row>
    <row r="26" spans="1:8" s="29" customFormat="1" ht="13.5" customHeight="1" x14ac:dyDescent="0.2">
      <c r="A26" s="216"/>
      <c r="B26" s="210">
        <v>6514</v>
      </c>
      <c r="C26" s="217" t="s">
        <v>119</v>
      </c>
      <c r="D26" s="218">
        <v>472032717.24000001</v>
      </c>
      <c r="E26" s="218">
        <v>985050000</v>
      </c>
      <c r="F26" s="218">
        <v>476291575.69999999</v>
      </c>
      <c r="G26" s="206">
        <f t="shared" si="1"/>
        <v>100.90223798149029</v>
      </c>
      <c r="H26" s="206">
        <f t="shared" si="0"/>
        <v>48.352020273082587</v>
      </c>
    </row>
    <row r="27" spans="1:8" s="2" customFormat="1" ht="13.5" customHeight="1" x14ac:dyDescent="0.2">
      <c r="A27" s="202">
        <v>652</v>
      </c>
      <c r="B27" s="33"/>
      <c r="C27" s="219" t="s">
        <v>79</v>
      </c>
      <c r="D27" s="209">
        <f t="shared" ref="D27:F27" si="9">D28</f>
        <v>201654425.33000001</v>
      </c>
      <c r="E27" s="209">
        <f t="shared" si="9"/>
        <v>238000000</v>
      </c>
      <c r="F27" s="209">
        <f t="shared" si="9"/>
        <v>286242252.85000002</v>
      </c>
      <c r="G27" s="207">
        <f t="shared" si="1"/>
        <v>141.94692349626109</v>
      </c>
      <c r="H27" s="207">
        <f t="shared" si="0"/>
        <v>120.26985413865548</v>
      </c>
    </row>
    <row r="28" spans="1:8" s="22" customFormat="1" ht="12.75" customHeight="1" x14ac:dyDescent="0.2">
      <c r="A28" s="220"/>
      <c r="B28" s="210">
        <v>6526</v>
      </c>
      <c r="C28" s="211" t="s">
        <v>35</v>
      </c>
      <c r="D28" s="208">
        <v>201654425.33000001</v>
      </c>
      <c r="E28" s="208">
        <v>238000000</v>
      </c>
      <c r="F28" s="208">
        <v>286242252.85000002</v>
      </c>
      <c r="G28" s="206">
        <f t="shared" si="1"/>
        <v>141.94692349626109</v>
      </c>
      <c r="H28" s="206">
        <f t="shared" si="0"/>
        <v>120.26985413865548</v>
      </c>
    </row>
    <row r="29" spans="1:8" s="24" customFormat="1" ht="25.5" x14ac:dyDescent="0.2">
      <c r="A29" s="214">
        <v>66</v>
      </c>
      <c r="B29" s="214"/>
      <c r="C29" s="215" t="s">
        <v>121</v>
      </c>
      <c r="D29" s="209">
        <f t="shared" ref="D29:F29" si="10">D30</f>
        <v>671380.62</v>
      </c>
      <c r="E29" s="209">
        <f t="shared" si="10"/>
        <v>1201000</v>
      </c>
      <c r="F29" s="209">
        <f t="shared" si="10"/>
        <v>691416.32</v>
      </c>
      <c r="G29" s="207">
        <f t="shared" si="1"/>
        <v>102.98425355203133</v>
      </c>
      <c r="H29" s="207">
        <f t="shared" si="0"/>
        <v>57.570051623646954</v>
      </c>
    </row>
    <row r="30" spans="1:8" s="24" customFormat="1" ht="12.75" customHeight="1" x14ac:dyDescent="0.2">
      <c r="A30" s="214">
        <v>661</v>
      </c>
      <c r="B30" s="214"/>
      <c r="C30" s="215" t="s">
        <v>122</v>
      </c>
      <c r="D30" s="209">
        <f t="shared" ref="D30:F30" si="11">D31+D32</f>
        <v>671380.62</v>
      </c>
      <c r="E30" s="209">
        <f t="shared" ref="E30" si="12">E31+E32</f>
        <v>1201000</v>
      </c>
      <c r="F30" s="209">
        <f t="shared" si="11"/>
        <v>691416.32</v>
      </c>
      <c r="G30" s="207">
        <f t="shared" si="1"/>
        <v>102.98425355203133</v>
      </c>
      <c r="H30" s="207">
        <f t="shared" si="0"/>
        <v>57.570051623646954</v>
      </c>
    </row>
    <row r="31" spans="1:8" s="24" customFormat="1" ht="12.75" customHeight="1" x14ac:dyDescent="0.2">
      <c r="A31" s="214"/>
      <c r="B31" s="212">
        <v>6614</v>
      </c>
      <c r="C31" s="213" t="s">
        <v>217</v>
      </c>
      <c r="D31" s="208">
        <v>0</v>
      </c>
      <c r="E31" s="208">
        <v>1000</v>
      </c>
      <c r="F31" s="208">
        <v>0</v>
      </c>
      <c r="G31" s="206" t="s">
        <v>156</v>
      </c>
      <c r="H31" s="206">
        <f t="shared" si="0"/>
        <v>0</v>
      </c>
    </row>
    <row r="32" spans="1:8" s="25" customFormat="1" ht="12.75" customHeight="1" x14ac:dyDescent="0.2">
      <c r="A32" s="212"/>
      <c r="B32" s="212">
        <v>6615</v>
      </c>
      <c r="C32" s="213" t="s">
        <v>123</v>
      </c>
      <c r="D32" s="208">
        <v>671380.62</v>
      </c>
      <c r="E32" s="208">
        <v>1200000</v>
      </c>
      <c r="F32" s="208">
        <v>691416.32</v>
      </c>
      <c r="G32" s="206">
        <f t="shared" si="1"/>
        <v>102.98425355203133</v>
      </c>
      <c r="H32" s="206">
        <f t="shared" si="0"/>
        <v>57.618026666666665</v>
      </c>
    </row>
    <row r="33" spans="1:8" s="22" customFormat="1" ht="12.75" customHeight="1" x14ac:dyDescent="0.2">
      <c r="A33" s="214">
        <v>68</v>
      </c>
      <c r="B33" s="214"/>
      <c r="C33" s="215" t="s">
        <v>141</v>
      </c>
      <c r="D33" s="209">
        <f t="shared" ref="D33:F34" si="13">D34</f>
        <v>1046129.31</v>
      </c>
      <c r="E33" s="209">
        <f t="shared" si="13"/>
        <v>4500000</v>
      </c>
      <c r="F33" s="209">
        <f t="shared" si="13"/>
        <v>1427686.63</v>
      </c>
      <c r="G33" s="207">
        <f t="shared" si="1"/>
        <v>136.47324631407182</v>
      </c>
      <c r="H33" s="207">
        <f t="shared" si="0"/>
        <v>31.726369555555557</v>
      </c>
    </row>
    <row r="34" spans="1:8" s="2" customFormat="1" ht="13.5" customHeight="1" x14ac:dyDescent="0.2">
      <c r="A34" s="214">
        <v>683</v>
      </c>
      <c r="B34" s="214"/>
      <c r="C34" s="215" t="s">
        <v>142</v>
      </c>
      <c r="D34" s="209">
        <f t="shared" si="13"/>
        <v>1046129.31</v>
      </c>
      <c r="E34" s="209">
        <f t="shared" si="13"/>
        <v>4500000</v>
      </c>
      <c r="F34" s="209">
        <f t="shared" si="13"/>
        <v>1427686.63</v>
      </c>
      <c r="G34" s="207">
        <f t="shared" si="1"/>
        <v>136.47324631407182</v>
      </c>
      <c r="H34" s="207">
        <f t="shared" si="0"/>
        <v>31.726369555555557</v>
      </c>
    </row>
    <row r="35" spans="1:8" s="2" customFormat="1" ht="13.5" customHeight="1" x14ac:dyDescent="0.2">
      <c r="A35" s="33"/>
      <c r="B35" s="212">
        <v>6831</v>
      </c>
      <c r="C35" s="213" t="s">
        <v>142</v>
      </c>
      <c r="D35" s="208">
        <v>1046129.31</v>
      </c>
      <c r="E35" s="208">
        <v>4500000</v>
      </c>
      <c r="F35" s="208">
        <v>1427686.63</v>
      </c>
      <c r="G35" s="206">
        <f t="shared" si="1"/>
        <v>136.47324631407182</v>
      </c>
      <c r="H35" s="206">
        <f t="shared" si="0"/>
        <v>31.726369555555557</v>
      </c>
    </row>
    <row r="36" spans="1:8" s="2" customFormat="1" ht="13.5" customHeight="1" x14ac:dyDescent="0.2">
      <c r="A36" s="34"/>
      <c r="B36" s="34"/>
      <c r="C36" s="17"/>
      <c r="D36" s="144"/>
      <c r="E36" s="137"/>
      <c r="F36" s="108"/>
      <c r="G36" s="108"/>
      <c r="H36" s="143"/>
    </row>
    <row r="37" spans="1:8" s="2" customFormat="1" ht="13.5" customHeight="1" x14ac:dyDescent="0.2">
      <c r="A37" s="34"/>
      <c r="B37" s="34"/>
      <c r="C37" s="17"/>
      <c r="D37" s="144"/>
      <c r="E37" s="137"/>
      <c r="F37" s="108"/>
      <c r="G37" s="108"/>
      <c r="H37" s="137"/>
    </row>
    <row r="38" spans="1:8" s="2" customFormat="1" ht="13.5" customHeight="1" x14ac:dyDescent="0.2">
      <c r="A38" s="34"/>
      <c r="B38" s="34"/>
      <c r="C38" s="17"/>
      <c r="D38" s="144"/>
      <c r="E38" s="137"/>
      <c r="F38" s="108"/>
      <c r="G38" s="108"/>
      <c r="H38" s="137"/>
    </row>
    <row r="39" spans="1:8" s="2" customFormat="1" ht="13.5" customHeight="1" x14ac:dyDescent="0.2">
      <c r="A39" s="34"/>
      <c r="B39" s="34"/>
      <c r="C39" s="17"/>
      <c r="D39" s="144"/>
      <c r="E39" s="137"/>
      <c r="F39" s="108"/>
      <c r="G39" s="108"/>
      <c r="H39" s="137"/>
    </row>
    <row r="40" spans="1:8" s="2" customFormat="1" ht="13.5" customHeight="1" x14ac:dyDescent="0.2">
      <c r="A40" s="34"/>
      <c r="B40" s="34"/>
      <c r="C40" s="17"/>
      <c r="D40" s="144"/>
      <c r="E40" s="137"/>
      <c r="F40" s="108"/>
      <c r="G40" s="108"/>
      <c r="H40" s="137"/>
    </row>
    <row r="41" spans="1:8" s="2" customFormat="1" ht="13.5" customHeight="1" x14ac:dyDescent="0.2">
      <c r="A41" s="34"/>
      <c r="B41" s="34"/>
      <c r="C41" s="17"/>
      <c r="D41" s="144"/>
      <c r="E41" s="137"/>
      <c r="F41" s="108"/>
      <c r="G41" s="108"/>
      <c r="H41" s="137"/>
    </row>
    <row r="42" spans="1:8" s="2" customFormat="1" ht="13.5" customHeight="1" x14ac:dyDescent="0.2">
      <c r="A42" s="34"/>
      <c r="B42" s="34"/>
      <c r="C42" s="17"/>
      <c r="D42" s="144"/>
      <c r="E42" s="137"/>
      <c r="F42" s="108"/>
      <c r="G42" s="108"/>
      <c r="H42" s="137"/>
    </row>
    <row r="43" spans="1:8" s="2" customFormat="1" ht="13.5" customHeight="1" x14ac:dyDescent="0.2">
      <c r="A43" s="34"/>
      <c r="B43" s="34"/>
      <c r="C43" s="17"/>
      <c r="D43" s="144"/>
      <c r="E43" s="137"/>
      <c r="F43" s="108"/>
      <c r="G43" s="108"/>
      <c r="H43" s="137"/>
    </row>
    <row r="44" spans="1:8" s="2" customFormat="1" ht="13.5" customHeight="1" x14ac:dyDescent="0.2">
      <c r="A44" s="34"/>
      <c r="B44" s="34"/>
      <c r="C44" s="17"/>
      <c r="D44" s="144"/>
      <c r="E44" s="137"/>
      <c r="F44" s="108"/>
      <c r="G44" s="108"/>
      <c r="H44" s="137"/>
    </row>
    <row r="45" spans="1:8" s="2" customFormat="1" ht="18" customHeight="1" x14ac:dyDescent="0.2">
      <c r="A45" s="13"/>
      <c r="B45" s="11"/>
      <c r="C45" s="161"/>
      <c r="D45" s="145"/>
      <c r="E45" s="137"/>
      <c r="F45" s="108"/>
      <c r="G45" s="108"/>
      <c r="H45" s="137"/>
    </row>
    <row r="46" spans="1:8" s="2" customFormat="1" x14ac:dyDescent="0.2">
      <c r="A46" s="35"/>
      <c r="B46" s="10"/>
      <c r="C46" s="18"/>
      <c r="D46" s="145"/>
      <c r="E46" s="137"/>
      <c r="F46" s="108"/>
      <c r="G46" s="108"/>
      <c r="H46" s="137"/>
    </row>
    <row r="47" spans="1:8" s="2" customFormat="1" x14ac:dyDescent="0.2">
      <c r="A47" s="35"/>
      <c r="B47" s="10"/>
      <c r="C47" s="162"/>
      <c r="D47" s="146"/>
      <c r="E47" s="137"/>
      <c r="F47" s="108"/>
      <c r="G47" s="108"/>
      <c r="H47" s="137"/>
    </row>
    <row r="48" spans="1:8" s="2" customFormat="1" x14ac:dyDescent="0.2">
      <c r="A48" s="35"/>
      <c r="B48" s="10"/>
      <c r="C48" s="162"/>
      <c r="D48" s="146"/>
      <c r="E48" s="137"/>
      <c r="F48" s="108"/>
      <c r="G48" s="108"/>
      <c r="H48" s="137"/>
    </row>
    <row r="49" spans="1:8" s="2" customFormat="1" x14ac:dyDescent="0.2">
      <c r="A49" s="35"/>
      <c r="B49" s="7"/>
      <c r="C49" s="163"/>
      <c r="D49" s="147"/>
      <c r="E49" s="137"/>
      <c r="F49" s="108"/>
      <c r="G49" s="108"/>
      <c r="H49" s="137"/>
    </row>
    <row r="50" spans="1:8" s="2" customFormat="1" x14ac:dyDescent="0.2">
      <c r="A50" s="35"/>
      <c r="B50" s="7"/>
      <c r="C50" s="18"/>
      <c r="D50" s="145"/>
      <c r="E50" s="137"/>
      <c r="F50" s="108"/>
      <c r="G50" s="108"/>
      <c r="H50" s="137"/>
    </row>
    <row r="51" spans="1:8" s="2" customFormat="1" x14ac:dyDescent="0.2">
      <c r="A51" s="35"/>
      <c r="B51" s="7"/>
      <c r="C51" s="27"/>
      <c r="D51" s="148"/>
      <c r="E51" s="137"/>
      <c r="F51" s="108"/>
      <c r="G51" s="108"/>
      <c r="H51" s="137"/>
    </row>
    <row r="52" spans="1:8" s="2" customFormat="1" hidden="1" x14ac:dyDescent="0.2">
      <c r="A52" s="36"/>
      <c r="B52" s="37"/>
      <c r="C52" s="164"/>
      <c r="D52" s="149"/>
      <c r="E52" s="137"/>
      <c r="F52" s="108"/>
      <c r="G52" s="108"/>
      <c r="H52" s="137"/>
    </row>
    <row r="53" spans="1:8" s="2" customFormat="1" hidden="1" x14ac:dyDescent="0.2">
      <c r="A53" s="36"/>
      <c r="B53" s="37"/>
      <c r="C53" s="164"/>
      <c r="D53" s="149"/>
      <c r="E53" s="137"/>
      <c r="F53" s="108"/>
      <c r="G53" s="108"/>
      <c r="H53" s="137"/>
    </row>
    <row r="54" spans="1:8" s="2" customFormat="1" x14ac:dyDescent="0.2">
      <c r="A54" s="36"/>
      <c r="B54" s="7"/>
      <c r="C54" s="27"/>
      <c r="D54" s="148"/>
      <c r="E54" s="137"/>
      <c r="F54" s="108"/>
      <c r="G54" s="108"/>
      <c r="H54" s="137"/>
    </row>
    <row r="55" spans="1:8" s="2" customFormat="1" hidden="1" x14ac:dyDescent="0.2">
      <c r="A55" s="36"/>
      <c r="B55" s="37"/>
      <c r="C55" s="164"/>
      <c r="D55" s="149"/>
      <c r="E55" s="137"/>
      <c r="F55" s="108"/>
      <c r="G55" s="108"/>
      <c r="H55" s="137"/>
    </row>
    <row r="56" spans="1:8" s="2" customFormat="1" x14ac:dyDescent="0.2">
      <c r="A56" s="36"/>
      <c r="B56" s="37"/>
      <c r="C56" s="18"/>
      <c r="D56" s="145"/>
      <c r="E56" s="137"/>
      <c r="F56" s="108"/>
      <c r="G56" s="108"/>
      <c r="H56" s="137"/>
    </row>
    <row r="57" spans="1:8" s="2" customFormat="1" x14ac:dyDescent="0.2">
      <c r="A57" s="36"/>
      <c r="B57" s="37"/>
      <c r="C57" s="27"/>
      <c r="D57" s="148"/>
      <c r="E57" s="137"/>
      <c r="F57" s="108"/>
      <c r="G57" s="108"/>
      <c r="H57" s="137"/>
    </row>
    <row r="58" spans="1:8" s="2" customFormat="1" hidden="1" x14ac:dyDescent="0.2">
      <c r="A58" s="36"/>
      <c r="B58" s="37"/>
      <c r="C58" s="164"/>
      <c r="D58" s="149"/>
      <c r="E58" s="137"/>
      <c r="F58" s="108"/>
      <c r="G58" s="108"/>
      <c r="H58" s="137"/>
    </row>
    <row r="59" spans="1:8" s="2" customFormat="1" hidden="1" x14ac:dyDescent="0.2">
      <c r="A59" s="36"/>
      <c r="B59" s="37"/>
      <c r="C59" s="164"/>
      <c r="D59" s="149"/>
      <c r="E59" s="137"/>
      <c r="F59" s="108"/>
      <c r="G59" s="108"/>
      <c r="H59" s="137"/>
    </row>
    <row r="60" spans="1:8" s="2" customFormat="1" x14ac:dyDescent="0.2">
      <c r="A60" s="36"/>
      <c r="B60" s="37"/>
      <c r="C60" s="27"/>
      <c r="D60" s="148"/>
      <c r="E60" s="137"/>
      <c r="F60" s="108"/>
      <c r="G60" s="108"/>
      <c r="H60" s="137"/>
    </row>
    <row r="61" spans="1:8" s="2" customFormat="1" hidden="1" x14ac:dyDescent="0.2">
      <c r="A61" s="36"/>
      <c r="B61" s="37"/>
      <c r="C61" s="164"/>
      <c r="D61" s="149"/>
      <c r="E61" s="137"/>
      <c r="F61" s="108"/>
      <c r="G61" s="108"/>
      <c r="H61" s="137"/>
    </row>
    <row r="62" spans="1:8" s="2" customFormat="1" hidden="1" x14ac:dyDescent="0.2">
      <c r="A62" s="36"/>
      <c r="B62" s="37"/>
      <c r="C62" s="164"/>
      <c r="D62" s="149"/>
      <c r="E62" s="137"/>
      <c r="F62" s="108"/>
      <c r="G62" s="108"/>
      <c r="H62" s="137"/>
    </row>
    <row r="63" spans="1:8" s="2" customFormat="1" x14ac:dyDescent="0.2">
      <c r="A63" s="36"/>
      <c r="B63" s="37"/>
      <c r="C63" s="27"/>
      <c r="D63" s="148"/>
      <c r="E63" s="137"/>
      <c r="F63" s="108"/>
      <c r="G63" s="108"/>
      <c r="H63" s="137"/>
    </row>
    <row r="64" spans="1:8" s="2" customFormat="1" hidden="1" x14ac:dyDescent="0.2">
      <c r="A64" s="36"/>
      <c r="B64" s="37"/>
      <c r="C64" s="164"/>
      <c r="D64" s="149"/>
      <c r="E64" s="137"/>
      <c r="F64" s="108"/>
      <c r="G64" s="108"/>
      <c r="H64" s="137"/>
    </row>
    <row r="65" spans="1:8" s="2" customFormat="1" hidden="1" x14ac:dyDescent="0.2">
      <c r="A65" s="36"/>
      <c r="B65" s="37"/>
      <c r="C65" s="164"/>
      <c r="D65" s="149"/>
      <c r="E65" s="137"/>
      <c r="F65" s="108"/>
      <c r="G65" s="108"/>
      <c r="H65" s="137"/>
    </row>
    <row r="66" spans="1:8" s="2" customFormat="1" ht="13.5" hidden="1" customHeight="1" x14ac:dyDescent="0.2">
      <c r="A66" s="36"/>
      <c r="B66" s="37"/>
      <c r="C66" s="164"/>
      <c r="D66" s="149"/>
      <c r="E66" s="137"/>
      <c r="F66" s="108"/>
      <c r="G66" s="108"/>
      <c r="H66" s="137"/>
    </row>
    <row r="67" spans="1:8" s="2" customFormat="1" ht="13.5" customHeight="1" x14ac:dyDescent="0.2">
      <c r="A67" s="36"/>
      <c r="B67" s="37"/>
      <c r="C67" s="162"/>
      <c r="D67" s="146"/>
      <c r="E67" s="137"/>
      <c r="F67" s="108"/>
      <c r="G67" s="108"/>
      <c r="H67" s="137"/>
    </row>
    <row r="68" spans="1:8" s="2" customFormat="1" ht="13.5" customHeight="1" x14ac:dyDescent="0.2">
      <c r="A68" s="36"/>
      <c r="B68" s="37"/>
      <c r="C68" s="18"/>
      <c r="D68" s="145"/>
      <c r="E68" s="137"/>
      <c r="F68" s="108"/>
      <c r="G68" s="108"/>
      <c r="H68" s="137"/>
    </row>
    <row r="69" spans="1:8" s="2" customFormat="1" ht="26.25" customHeight="1" x14ac:dyDescent="0.2">
      <c r="A69" s="36"/>
      <c r="B69" s="7"/>
      <c r="C69" s="27"/>
      <c r="D69" s="150"/>
      <c r="E69" s="137"/>
      <c r="F69" s="108"/>
      <c r="G69" s="108"/>
      <c r="H69" s="137"/>
    </row>
    <row r="70" spans="1:8" s="2" customFormat="1" ht="13.5" hidden="1" customHeight="1" x14ac:dyDescent="0.2">
      <c r="A70" s="36"/>
      <c r="B70" s="37"/>
      <c r="C70" s="164"/>
      <c r="D70" s="149"/>
      <c r="E70" s="137"/>
      <c r="F70" s="108"/>
      <c r="G70" s="108"/>
      <c r="H70" s="137"/>
    </row>
    <row r="71" spans="1:8" s="2" customFormat="1" ht="13.5" customHeight="1" x14ac:dyDescent="0.2">
      <c r="A71" s="36"/>
      <c r="B71" s="37"/>
      <c r="C71" s="162"/>
      <c r="D71" s="146"/>
      <c r="E71" s="137"/>
      <c r="F71" s="108"/>
      <c r="G71" s="108"/>
      <c r="H71" s="137"/>
    </row>
    <row r="72" spans="1:8" s="2" customFormat="1" ht="13.5" customHeight="1" x14ac:dyDescent="0.2">
      <c r="A72" s="36"/>
      <c r="B72" s="37"/>
      <c r="C72" s="162"/>
      <c r="D72" s="146"/>
      <c r="E72" s="137"/>
      <c r="F72" s="108"/>
      <c r="G72" s="108"/>
      <c r="H72" s="137"/>
    </row>
    <row r="73" spans="1:8" s="2" customFormat="1" ht="13.5" customHeight="1" x14ac:dyDescent="0.2">
      <c r="A73" s="36"/>
      <c r="B73" s="38"/>
      <c r="C73" s="27"/>
      <c r="D73" s="148"/>
      <c r="E73" s="137"/>
      <c r="F73" s="108"/>
      <c r="G73" s="108"/>
      <c r="H73" s="137"/>
    </row>
    <row r="74" spans="1:8" s="2" customFormat="1" ht="13.5" hidden="1" customHeight="1" x14ac:dyDescent="0.2">
      <c r="A74" s="36"/>
      <c r="B74" s="6"/>
      <c r="C74" s="165"/>
      <c r="D74" s="151"/>
      <c r="E74" s="137"/>
      <c r="F74" s="108"/>
      <c r="G74" s="108"/>
      <c r="H74" s="137"/>
    </row>
    <row r="75" spans="1:8" s="2" customFormat="1" ht="13.5" customHeight="1" x14ac:dyDescent="0.2">
      <c r="A75" s="36"/>
      <c r="B75" s="7"/>
      <c r="C75" s="163"/>
      <c r="D75" s="147"/>
      <c r="E75" s="137"/>
      <c r="F75" s="108"/>
      <c r="G75" s="108"/>
      <c r="H75" s="137"/>
    </row>
    <row r="76" spans="1:8" s="2" customFormat="1" ht="13.5" hidden="1" customHeight="1" x14ac:dyDescent="0.2">
      <c r="A76" s="36"/>
      <c r="B76" s="37"/>
      <c r="C76" s="164"/>
      <c r="D76" s="149"/>
      <c r="E76" s="137"/>
      <c r="F76" s="108"/>
      <c r="G76" s="108"/>
      <c r="H76" s="137"/>
    </row>
    <row r="77" spans="1:8" s="2" customFormat="1" ht="28.5" customHeight="1" x14ac:dyDescent="0.2">
      <c r="A77" s="36"/>
      <c r="B77" s="37"/>
      <c r="C77" s="18"/>
      <c r="D77" s="152"/>
      <c r="E77" s="137"/>
      <c r="F77" s="108"/>
      <c r="G77" s="108"/>
      <c r="H77" s="137"/>
    </row>
    <row r="78" spans="1:8" s="2" customFormat="1" ht="13.5" customHeight="1" x14ac:dyDescent="0.2">
      <c r="A78" s="36"/>
      <c r="B78" s="37"/>
      <c r="C78" s="27"/>
      <c r="D78" s="148"/>
      <c r="E78" s="137"/>
      <c r="F78" s="108"/>
      <c r="G78" s="108"/>
      <c r="H78" s="137"/>
    </row>
    <row r="79" spans="1:8" s="2" customFormat="1" ht="13.5" hidden="1" customHeight="1" x14ac:dyDescent="0.2">
      <c r="A79" s="36"/>
      <c r="B79" s="37"/>
      <c r="C79" s="164"/>
      <c r="D79" s="149"/>
      <c r="E79" s="137"/>
      <c r="F79" s="108"/>
      <c r="G79" s="108"/>
      <c r="H79" s="137"/>
    </row>
    <row r="80" spans="1:8" s="2" customFormat="1" ht="13.5" customHeight="1" x14ac:dyDescent="0.2">
      <c r="A80" s="36"/>
      <c r="B80" s="37"/>
      <c r="C80" s="163"/>
      <c r="D80" s="147"/>
      <c r="E80" s="137"/>
      <c r="F80" s="108"/>
      <c r="G80" s="108"/>
      <c r="H80" s="137"/>
    </row>
    <row r="81" spans="1:8" s="2" customFormat="1" ht="13.5" hidden="1" customHeight="1" x14ac:dyDescent="0.2">
      <c r="A81" s="36"/>
      <c r="B81" s="37"/>
      <c r="C81" s="164"/>
      <c r="D81" s="149"/>
      <c r="E81" s="137"/>
      <c r="F81" s="108"/>
      <c r="G81" s="108"/>
      <c r="H81" s="137"/>
    </row>
    <row r="82" spans="1:8" s="2" customFormat="1" ht="22.5" customHeight="1" x14ac:dyDescent="0.2">
      <c r="A82" s="36"/>
      <c r="B82" s="37"/>
      <c r="C82" s="27"/>
      <c r="D82" s="150"/>
      <c r="E82" s="137"/>
      <c r="F82" s="108"/>
      <c r="G82" s="108"/>
      <c r="H82" s="137"/>
    </row>
    <row r="83" spans="1:8" s="2" customFormat="1" ht="13.5" hidden="1" customHeight="1" x14ac:dyDescent="0.2">
      <c r="A83" s="36"/>
      <c r="B83" s="6"/>
      <c r="C83" s="165"/>
      <c r="D83" s="151"/>
      <c r="E83" s="137"/>
      <c r="F83" s="108"/>
      <c r="G83" s="108"/>
      <c r="H83" s="137"/>
    </row>
    <row r="84" spans="1:8" s="2" customFormat="1" ht="13.5" customHeight="1" x14ac:dyDescent="0.2">
      <c r="A84" s="36"/>
      <c r="B84" s="6"/>
      <c r="C84" s="18"/>
      <c r="D84" s="145"/>
      <c r="E84" s="137"/>
      <c r="F84" s="108"/>
      <c r="G84" s="108"/>
      <c r="H84" s="137"/>
    </row>
    <row r="85" spans="1:8" s="2" customFormat="1" ht="13.5" customHeight="1" x14ac:dyDescent="0.2">
      <c r="A85" s="36"/>
      <c r="B85" s="6"/>
      <c r="C85" s="166"/>
      <c r="D85" s="153"/>
      <c r="E85" s="137"/>
      <c r="F85" s="108"/>
      <c r="G85" s="108"/>
      <c r="H85" s="137"/>
    </row>
    <row r="86" spans="1:8" s="2" customFormat="1" ht="13.5" customHeight="1" x14ac:dyDescent="0.2">
      <c r="A86" s="36"/>
      <c r="B86" s="7"/>
      <c r="C86" s="27"/>
      <c r="D86" s="148"/>
      <c r="E86" s="137"/>
      <c r="F86" s="108"/>
      <c r="G86" s="108"/>
      <c r="H86" s="137"/>
    </row>
    <row r="87" spans="1:8" s="2" customFormat="1" ht="13.5" hidden="1" customHeight="1" x14ac:dyDescent="0.2">
      <c r="A87" s="36"/>
      <c r="B87" s="37"/>
      <c r="C87" s="164"/>
      <c r="D87" s="149"/>
      <c r="E87" s="137"/>
      <c r="F87" s="108"/>
      <c r="G87" s="108"/>
      <c r="H87" s="137"/>
    </row>
    <row r="88" spans="1:8" s="2" customFormat="1" ht="13.5" customHeight="1" x14ac:dyDescent="0.2">
      <c r="A88" s="36"/>
      <c r="B88" s="37"/>
      <c r="C88" s="162"/>
      <c r="D88" s="146"/>
      <c r="E88" s="137"/>
      <c r="F88" s="108"/>
      <c r="G88" s="108"/>
      <c r="H88" s="137"/>
    </row>
    <row r="89" spans="1:8" s="2" customFormat="1" ht="13.5" customHeight="1" x14ac:dyDescent="0.2">
      <c r="A89" s="36"/>
      <c r="B89" s="37"/>
      <c r="C89" s="18"/>
      <c r="D89" s="145"/>
      <c r="E89" s="137"/>
      <c r="F89" s="108"/>
      <c r="G89" s="108"/>
      <c r="H89" s="137"/>
    </row>
    <row r="90" spans="1:8" s="2" customFormat="1" ht="13.5" customHeight="1" x14ac:dyDescent="0.2">
      <c r="A90" s="36"/>
      <c r="B90" s="7"/>
      <c r="C90" s="27"/>
      <c r="D90" s="148"/>
      <c r="E90" s="137"/>
      <c r="F90" s="108"/>
      <c r="G90" s="108"/>
      <c r="H90" s="137"/>
    </row>
    <row r="91" spans="1:8" s="2" customFormat="1" ht="13.5" hidden="1" customHeight="1" x14ac:dyDescent="0.2">
      <c r="A91" s="36"/>
      <c r="B91" s="6"/>
      <c r="C91" s="164"/>
      <c r="D91" s="149"/>
      <c r="E91" s="137"/>
      <c r="F91" s="108"/>
      <c r="G91" s="108"/>
      <c r="H91" s="137"/>
    </row>
    <row r="92" spans="1:8" s="2" customFormat="1" ht="13.5" customHeight="1" x14ac:dyDescent="0.2">
      <c r="A92" s="36"/>
      <c r="B92" s="6"/>
      <c r="C92" s="18"/>
      <c r="D92" s="145"/>
      <c r="E92" s="137"/>
      <c r="F92" s="108"/>
      <c r="G92" s="108"/>
      <c r="H92" s="137"/>
    </row>
    <row r="93" spans="1:8" s="2" customFormat="1" ht="22.5" customHeight="1" x14ac:dyDescent="0.2">
      <c r="A93" s="36"/>
      <c r="B93" s="7"/>
      <c r="C93" s="27"/>
      <c r="D93" s="150"/>
      <c r="E93" s="137"/>
      <c r="F93" s="108"/>
      <c r="G93" s="108"/>
      <c r="H93" s="137"/>
    </row>
    <row r="94" spans="1:8" s="2" customFormat="1" ht="13.5" hidden="1" customHeight="1" x14ac:dyDescent="0.2">
      <c r="A94" s="36"/>
      <c r="B94" s="37"/>
      <c r="C94" s="164"/>
      <c r="D94" s="149"/>
      <c r="E94" s="137"/>
      <c r="F94" s="108"/>
      <c r="G94" s="108"/>
      <c r="H94" s="137"/>
    </row>
    <row r="95" spans="1:8" s="2" customFormat="1" ht="13.5" customHeight="1" x14ac:dyDescent="0.2">
      <c r="A95" s="36"/>
      <c r="B95" s="7"/>
      <c r="C95" s="27"/>
      <c r="D95" s="148"/>
      <c r="E95" s="137"/>
      <c r="F95" s="108"/>
      <c r="G95" s="108"/>
      <c r="H95" s="137"/>
    </row>
    <row r="96" spans="1:8" s="2" customFormat="1" ht="13.5" hidden="1" customHeight="1" x14ac:dyDescent="0.2">
      <c r="A96" s="36"/>
      <c r="B96" s="37"/>
      <c r="C96" s="164"/>
      <c r="D96" s="149"/>
      <c r="E96" s="137"/>
      <c r="F96" s="108"/>
      <c r="G96" s="108"/>
      <c r="H96" s="137"/>
    </row>
    <row r="97" spans="1:8" s="2" customFormat="1" ht="13.5" hidden="1" customHeight="1" x14ac:dyDescent="0.2">
      <c r="A97" s="36"/>
      <c r="B97" s="37"/>
      <c r="C97" s="164"/>
      <c r="D97" s="149"/>
      <c r="E97" s="137"/>
      <c r="F97" s="108"/>
      <c r="G97" s="108"/>
      <c r="H97" s="137"/>
    </row>
    <row r="98" spans="1:8" s="2" customFormat="1" ht="13.5" customHeight="1" x14ac:dyDescent="0.2">
      <c r="A98" s="35"/>
      <c r="B98" s="10"/>
      <c r="C98" s="18"/>
      <c r="D98" s="145"/>
      <c r="E98" s="137"/>
      <c r="F98" s="108"/>
      <c r="G98" s="108"/>
      <c r="H98" s="137"/>
    </row>
    <row r="99" spans="1:8" s="2" customFormat="1" ht="13.5" customHeight="1" x14ac:dyDescent="0.2">
      <c r="A99" s="36"/>
      <c r="B99" s="39"/>
      <c r="C99" s="18"/>
      <c r="D99" s="145"/>
      <c r="E99" s="137"/>
      <c r="F99" s="108"/>
      <c r="G99" s="108"/>
      <c r="H99" s="137"/>
    </row>
    <row r="100" spans="1:8" s="2" customFormat="1" ht="13.5" customHeight="1" x14ac:dyDescent="0.2">
      <c r="A100" s="36"/>
      <c r="B100" s="39"/>
      <c r="C100" s="162"/>
      <c r="D100" s="146"/>
      <c r="E100" s="137"/>
      <c r="F100" s="108"/>
      <c r="G100" s="108"/>
      <c r="H100" s="137"/>
    </row>
    <row r="101" spans="1:8" s="2" customFormat="1" ht="13.5" customHeight="1" x14ac:dyDescent="0.2">
      <c r="A101" s="36"/>
      <c r="B101" s="7"/>
      <c r="C101" s="163"/>
      <c r="D101" s="147"/>
      <c r="E101" s="137"/>
      <c r="F101" s="108"/>
      <c r="G101" s="108"/>
      <c r="H101" s="137"/>
    </row>
    <row r="102" spans="1:8" s="2" customFormat="1" hidden="1" x14ac:dyDescent="0.2">
      <c r="A102" s="36"/>
      <c r="B102" s="37"/>
      <c r="C102" s="164"/>
      <c r="D102" s="149"/>
      <c r="E102" s="137"/>
      <c r="F102" s="108"/>
      <c r="G102" s="108"/>
      <c r="H102" s="137"/>
    </row>
    <row r="103" spans="1:8" s="2" customFormat="1" x14ac:dyDescent="0.2">
      <c r="A103" s="36"/>
      <c r="B103" s="37"/>
      <c r="C103" s="18"/>
      <c r="D103" s="145"/>
      <c r="E103" s="137"/>
      <c r="F103" s="108"/>
      <c r="G103" s="108"/>
      <c r="H103" s="137"/>
    </row>
    <row r="104" spans="1:8" s="2" customFormat="1" x14ac:dyDescent="0.2">
      <c r="A104" s="36"/>
      <c r="B104" s="37"/>
      <c r="C104" s="162"/>
      <c r="D104" s="146"/>
      <c r="E104" s="137"/>
      <c r="F104" s="108"/>
      <c r="G104" s="108"/>
      <c r="H104" s="137"/>
    </row>
    <row r="105" spans="1:8" s="2" customFormat="1" x14ac:dyDescent="0.2">
      <c r="A105" s="36"/>
      <c r="B105" s="7"/>
      <c r="C105" s="27"/>
      <c r="D105" s="148"/>
      <c r="E105" s="137"/>
      <c r="F105" s="108"/>
      <c r="G105" s="108"/>
      <c r="H105" s="137"/>
    </row>
    <row r="106" spans="1:8" s="2" customFormat="1" hidden="1" x14ac:dyDescent="0.2">
      <c r="A106" s="36"/>
      <c r="B106" s="37"/>
      <c r="C106" s="164"/>
      <c r="D106" s="149"/>
      <c r="E106" s="137"/>
      <c r="F106" s="108"/>
      <c r="G106" s="108"/>
      <c r="H106" s="137"/>
    </row>
    <row r="107" spans="1:8" s="2" customFormat="1" hidden="1" x14ac:dyDescent="0.2">
      <c r="A107" s="36"/>
      <c r="B107" s="37"/>
      <c r="C107" s="164"/>
      <c r="D107" s="149"/>
      <c r="E107" s="137"/>
      <c r="F107" s="108"/>
      <c r="G107" s="108"/>
      <c r="H107" s="137"/>
    </row>
    <row r="108" spans="1:8" s="2" customFormat="1" hidden="1" x14ac:dyDescent="0.2">
      <c r="A108" s="36"/>
      <c r="B108" s="40"/>
      <c r="C108" s="167"/>
      <c r="D108" s="154"/>
      <c r="E108" s="137"/>
      <c r="F108" s="108"/>
      <c r="G108" s="108"/>
      <c r="H108" s="137"/>
    </row>
    <row r="109" spans="1:8" s="2" customFormat="1" hidden="1" x14ac:dyDescent="0.2">
      <c r="A109" s="36"/>
      <c r="B109" s="37"/>
      <c r="C109" s="164"/>
      <c r="D109" s="149"/>
      <c r="E109" s="137"/>
      <c r="F109" s="108"/>
      <c r="G109" s="108"/>
      <c r="H109" s="137"/>
    </row>
    <row r="110" spans="1:8" s="2" customFormat="1" hidden="1" x14ac:dyDescent="0.2">
      <c r="A110" s="36"/>
      <c r="B110" s="37"/>
      <c r="C110" s="164"/>
      <c r="D110" s="149"/>
      <c r="E110" s="137"/>
      <c r="F110" s="108"/>
      <c r="G110" s="108"/>
      <c r="H110" s="137"/>
    </row>
    <row r="111" spans="1:8" s="2" customFormat="1" hidden="1" x14ac:dyDescent="0.2">
      <c r="A111" s="36"/>
      <c r="B111" s="37"/>
      <c r="C111" s="164"/>
      <c r="D111" s="149"/>
      <c r="E111" s="137"/>
      <c r="F111" s="108"/>
      <c r="G111" s="108"/>
      <c r="H111" s="137"/>
    </row>
    <row r="112" spans="1:8" s="2" customFormat="1" x14ac:dyDescent="0.2">
      <c r="A112" s="36"/>
      <c r="B112" s="7"/>
      <c r="C112" s="27"/>
      <c r="D112" s="148"/>
      <c r="E112" s="137"/>
      <c r="F112" s="108"/>
      <c r="G112" s="108"/>
      <c r="H112" s="137"/>
    </row>
    <row r="113" spans="1:8" s="2" customFormat="1" hidden="1" x14ac:dyDescent="0.2">
      <c r="A113" s="36"/>
      <c r="B113" s="37"/>
      <c r="C113" s="164"/>
      <c r="D113" s="149"/>
      <c r="E113" s="137"/>
      <c r="F113" s="108"/>
      <c r="G113" s="108"/>
      <c r="H113" s="137"/>
    </row>
    <row r="114" spans="1:8" s="2" customFormat="1" hidden="1" x14ac:dyDescent="0.2">
      <c r="A114" s="36"/>
      <c r="B114" s="40"/>
      <c r="C114" s="167"/>
      <c r="D114" s="154"/>
      <c r="E114" s="137"/>
      <c r="F114" s="108"/>
      <c r="G114" s="108"/>
      <c r="H114" s="137"/>
    </row>
    <row r="115" spans="1:8" s="2" customFormat="1" x14ac:dyDescent="0.2">
      <c r="A115" s="36"/>
      <c r="B115" s="7"/>
      <c r="C115" s="168"/>
      <c r="D115" s="156"/>
      <c r="E115" s="137"/>
      <c r="F115" s="108"/>
      <c r="G115" s="108"/>
      <c r="H115" s="137"/>
    </row>
    <row r="116" spans="1:8" s="2" customFormat="1" hidden="1" x14ac:dyDescent="0.2">
      <c r="A116" s="36"/>
      <c r="B116" s="6"/>
      <c r="C116" s="167"/>
      <c r="D116" s="154"/>
      <c r="E116" s="137"/>
      <c r="F116" s="108"/>
      <c r="G116" s="108"/>
      <c r="H116" s="137"/>
    </row>
    <row r="117" spans="1:8" s="2" customFormat="1" x14ac:dyDescent="0.2">
      <c r="A117" s="36"/>
      <c r="B117" s="7"/>
      <c r="C117" s="27"/>
      <c r="D117" s="148"/>
      <c r="E117" s="137"/>
      <c r="F117" s="108"/>
      <c r="G117" s="108"/>
      <c r="H117" s="137"/>
    </row>
    <row r="118" spans="1:8" s="2" customFormat="1" hidden="1" x14ac:dyDescent="0.2">
      <c r="A118" s="36"/>
      <c r="B118" s="37"/>
      <c r="C118" s="164"/>
      <c r="D118" s="149"/>
      <c r="E118" s="137"/>
      <c r="F118" s="108"/>
      <c r="G118" s="108"/>
      <c r="H118" s="137"/>
    </row>
    <row r="119" spans="1:8" s="2" customFormat="1" x14ac:dyDescent="0.2">
      <c r="A119" s="36"/>
      <c r="B119" s="37"/>
      <c r="C119" s="162"/>
      <c r="D119" s="146"/>
      <c r="E119" s="137"/>
      <c r="F119" s="108"/>
      <c r="G119" s="108"/>
      <c r="H119" s="137"/>
    </row>
    <row r="120" spans="1:8" s="2" customFormat="1" x14ac:dyDescent="0.2">
      <c r="A120" s="36"/>
      <c r="B120" s="6"/>
      <c r="C120" s="27"/>
      <c r="D120" s="148"/>
      <c r="E120" s="137"/>
      <c r="F120" s="108"/>
      <c r="G120" s="108"/>
      <c r="H120" s="137"/>
    </row>
    <row r="121" spans="1:8" s="2" customFormat="1" hidden="1" x14ac:dyDescent="0.2">
      <c r="A121" s="36"/>
      <c r="B121" s="6"/>
      <c r="C121" s="167"/>
      <c r="D121" s="154"/>
      <c r="E121" s="137"/>
      <c r="F121" s="108"/>
      <c r="G121" s="108"/>
      <c r="H121" s="137"/>
    </row>
    <row r="122" spans="1:8" s="2" customFormat="1" x14ac:dyDescent="0.2">
      <c r="A122" s="36"/>
      <c r="B122" s="6"/>
      <c r="C122" s="28"/>
      <c r="D122" s="157"/>
      <c r="E122" s="137"/>
      <c r="F122" s="108"/>
      <c r="G122" s="108"/>
      <c r="H122" s="137"/>
    </row>
    <row r="123" spans="1:8" s="2" customFormat="1" x14ac:dyDescent="0.2">
      <c r="A123" s="36"/>
      <c r="B123" s="7"/>
      <c r="C123" s="163"/>
      <c r="D123" s="147"/>
      <c r="E123" s="137"/>
      <c r="F123" s="108"/>
      <c r="G123" s="108"/>
      <c r="H123" s="137"/>
    </row>
    <row r="124" spans="1:8" s="2" customFormat="1" hidden="1" x14ac:dyDescent="0.2">
      <c r="A124" s="36"/>
      <c r="B124" s="37"/>
      <c r="C124" s="164"/>
      <c r="D124" s="149"/>
      <c r="E124" s="137"/>
      <c r="F124" s="108"/>
      <c r="G124" s="108"/>
      <c r="H124" s="137"/>
    </row>
    <row r="125" spans="1:8" s="2" customFormat="1" x14ac:dyDescent="0.2">
      <c r="A125" s="36"/>
      <c r="B125" s="41"/>
      <c r="C125" s="169"/>
      <c r="D125" s="109"/>
      <c r="E125" s="137"/>
      <c r="F125" s="108"/>
      <c r="G125" s="108"/>
      <c r="H125" s="137"/>
    </row>
    <row r="126" spans="1:8" s="2" customFormat="1" ht="11.25" hidden="1" customHeight="1" x14ac:dyDescent="0.2">
      <c r="A126" s="36"/>
      <c r="B126" s="40"/>
      <c r="C126" s="167"/>
      <c r="D126" s="154"/>
      <c r="E126" s="137"/>
      <c r="F126" s="108"/>
      <c r="G126" s="108"/>
      <c r="H126" s="137"/>
    </row>
    <row r="127" spans="1:8" s="2" customFormat="1" ht="24" customHeight="1" x14ac:dyDescent="0.2">
      <c r="A127" s="36"/>
      <c r="B127" s="40"/>
      <c r="C127" s="28"/>
      <c r="D127" s="158"/>
      <c r="E127" s="137"/>
      <c r="F127" s="108"/>
      <c r="G127" s="108"/>
      <c r="H127" s="137"/>
    </row>
    <row r="128" spans="1:8" s="2" customFormat="1" ht="15" customHeight="1" x14ac:dyDescent="0.2">
      <c r="A128" s="36"/>
      <c r="B128" s="40"/>
      <c r="C128" s="28"/>
      <c r="D128" s="158"/>
      <c r="E128" s="137"/>
      <c r="F128" s="108"/>
      <c r="G128" s="108"/>
      <c r="H128" s="137"/>
    </row>
    <row r="129" spans="1:8" s="2" customFormat="1" ht="11.25" customHeight="1" x14ac:dyDescent="0.2">
      <c r="A129" s="36"/>
      <c r="B129" s="41"/>
      <c r="C129" s="168"/>
      <c r="D129" s="156"/>
      <c r="E129" s="137"/>
      <c r="F129" s="108"/>
      <c r="G129" s="108"/>
      <c r="H129" s="137"/>
    </row>
    <row r="130" spans="1:8" s="2" customFormat="1" hidden="1" x14ac:dyDescent="0.2">
      <c r="A130" s="36"/>
      <c r="B130" s="40"/>
      <c r="C130" s="167"/>
      <c r="D130" s="154"/>
      <c r="E130" s="137"/>
      <c r="F130" s="108"/>
      <c r="G130" s="108"/>
      <c r="H130" s="137"/>
    </row>
    <row r="131" spans="1:8" s="2" customFormat="1" ht="13.5" customHeight="1" x14ac:dyDescent="0.2">
      <c r="A131" s="36"/>
      <c r="B131" s="40"/>
      <c r="C131" s="45"/>
      <c r="D131" s="107"/>
      <c r="E131" s="137"/>
      <c r="F131" s="108"/>
      <c r="G131" s="108"/>
      <c r="H131" s="137"/>
    </row>
    <row r="132" spans="1:8" s="2" customFormat="1" ht="12.75" customHeight="1" x14ac:dyDescent="0.2">
      <c r="A132" s="36"/>
      <c r="B132" s="40"/>
      <c r="C132" s="162"/>
      <c r="D132" s="146"/>
      <c r="E132" s="137"/>
      <c r="F132" s="108"/>
      <c r="G132" s="108"/>
      <c r="H132" s="137"/>
    </row>
    <row r="133" spans="1:8" s="2" customFormat="1" ht="12.75" customHeight="1" x14ac:dyDescent="0.2">
      <c r="A133" s="36"/>
      <c r="B133" s="7"/>
      <c r="C133" s="163"/>
      <c r="D133" s="147"/>
      <c r="E133" s="137"/>
      <c r="F133" s="108"/>
      <c r="G133" s="108"/>
      <c r="H133" s="137"/>
    </row>
    <row r="134" spans="1:8" s="2" customFormat="1" hidden="1" x14ac:dyDescent="0.2">
      <c r="A134" s="36"/>
      <c r="B134" s="37"/>
      <c r="C134" s="164"/>
      <c r="D134" s="149"/>
      <c r="E134" s="137"/>
      <c r="F134" s="108"/>
      <c r="G134" s="108"/>
      <c r="H134" s="137"/>
    </row>
    <row r="135" spans="1:8" s="2" customFormat="1" x14ac:dyDescent="0.2">
      <c r="A135" s="36"/>
      <c r="B135" s="37"/>
      <c r="C135" s="28"/>
      <c r="D135" s="157"/>
      <c r="E135" s="137"/>
      <c r="F135" s="108"/>
      <c r="G135" s="108"/>
      <c r="H135" s="137"/>
    </row>
    <row r="136" spans="1:8" s="2" customFormat="1" x14ac:dyDescent="0.2">
      <c r="A136" s="36"/>
      <c r="B136" s="41"/>
      <c r="C136" s="168"/>
      <c r="D136" s="156"/>
      <c r="E136" s="137"/>
      <c r="F136" s="108"/>
      <c r="G136" s="108"/>
      <c r="H136" s="137"/>
    </row>
    <row r="137" spans="1:8" s="2" customFormat="1" hidden="1" x14ac:dyDescent="0.2">
      <c r="A137" s="36"/>
      <c r="B137" s="40"/>
      <c r="C137" s="167"/>
      <c r="D137" s="154"/>
      <c r="E137" s="137"/>
      <c r="F137" s="108"/>
      <c r="G137" s="108"/>
      <c r="H137" s="137"/>
    </row>
    <row r="138" spans="1:8" s="2" customFormat="1" hidden="1" x14ac:dyDescent="0.2">
      <c r="A138" s="36"/>
      <c r="B138" s="37"/>
      <c r="C138" s="164"/>
      <c r="D138" s="149"/>
      <c r="E138" s="137"/>
      <c r="F138" s="108"/>
      <c r="G138" s="108"/>
      <c r="H138" s="137"/>
    </row>
    <row r="139" spans="1:8" s="2" customFormat="1" ht="19.5" customHeight="1" x14ac:dyDescent="0.2">
      <c r="A139" s="13"/>
      <c r="B139" s="42"/>
      <c r="C139" s="18"/>
      <c r="D139" s="145"/>
      <c r="E139" s="137"/>
      <c r="F139" s="108"/>
      <c r="G139" s="108"/>
      <c r="H139" s="137"/>
    </row>
    <row r="140" spans="1:8" s="2" customFormat="1" ht="15" customHeight="1" x14ac:dyDescent="0.2">
      <c r="A140" s="35"/>
      <c r="B140" s="10"/>
      <c r="C140" s="18"/>
      <c r="D140" s="145"/>
      <c r="E140" s="137"/>
      <c r="F140" s="108"/>
      <c r="G140" s="108"/>
      <c r="H140" s="137"/>
    </row>
    <row r="141" spans="1:8" s="2" customFormat="1" x14ac:dyDescent="0.2">
      <c r="A141" s="35"/>
      <c r="B141" s="10"/>
      <c r="C141" s="162"/>
      <c r="D141" s="146"/>
      <c r="E141" s="137"/>
      <c r="F141" s="108"/>
      <c r="G141" s="108"/>
      <c r="H141" s="137"/>
    </row>
    <row r="142" spans="1:8" s="2" customFormat="1" x14ac:dyDescent="0.2">
      <c r="A142" s="36"/>
      <c r="B142" s="37"/>
      <c r="C142" s="18"/>
      <c r="D142" s="145"/>
      <c r="E142" s="137"/>
      <c r="F142" s="108"/>
      <c r="G142" s="108"/>
      <c r="H142" s="137"/>
    </row>
    <row r="143" spans="1:8" s="2" customFormat="1" x14ac:dyDescent="0.2">
      <c r="A143" s="36"/>
      <c r="B143" s="38"/>
      <c r="C143" s="27"/>
      <c r="D143" s="148"/>
      <c r="E143" s="137"/>
      <c r="F143" s="108"/>
      <c r="G143" s="108"/>
      <c r="H143" s="137"/>
    </row>
    <row r="144" spans="1:8" s="2" customFormat="1" x14ac:dyDescent="0.2">
      <c r="A144" s="36"/>
      <c r="B144" s="37"/>
      <c r="C144" s="162"/>
      <c r="D144" s="146"/>
      <c r="E144" s="137"/>
      <c r="F144" s="108"/>
      <c r="G144" s="108"/>
      <c r="H144" s="137"/>
    </row>
    <row r="145" spans="1:8" s="2" customFormat="1" x14ac:dyDescent="0.2">
      <c r="A145" s="36"/>
      <c r="B145" s="37"/>
      <c r="C145" s="162"/>
      <c r="D145" s="146"/>
      <c r="E145" s="137"/>
      <c r="F145" s="108"/>
      <c r="G145" s="108"/>
      <c r="H145" s="137"/>
    </row>
    <row r="146" spans="1:8" s="2" customFormat="1" x14ac:dyDescent="0.2">
      <c r="A146" s="36"/>
      <c r="B146" s="7"/>
      <c r="C146" s="163"/>
      <c r="D146" s="147"/>
      <c r="E146" s="137"/>
      <c r="F146" s="108"/>
      <c r="G146" s="108"/>
      <c r="H146" s="137"/>
    </row>
    <row r="147" spans="1:8" s="2" customFormat="1" ht="22.5" customHeight="1" x14ac:dyDescent="0.2">
      <c r="A147" s="36"/>
      <c r="B147" s="37"/>
      <c r="C147" s="18"/>
      <c r="D147" s="152"/>
      <c r="E147" s="137"/>
      <c r="F147" s="108"/>
      <c r="G147" s="108"/>
      <c r="H147" s="137"/>
    </row>
    <row r="148" spans="1:8" s="2" customFormat="1" x14ac:dyDescent="0.2">
      <c r="A148" s="36"/>
      <c r="B148" s="37"/>
      <c r="C148" s="163"/>
      <c r="D148" s="147"/>
      <c r="E148" s="137"/>
      <c r="F148" s="108"/>
      <c r="G148" s="108"/>
      <c r="H148" s="137"/>
    </row>
    <row r="149" spans="1:8" s="2" customFormat="1" x14ac:dyDescent="0.2">
      <c r="A149" s="36"/>
      <c r="B149" s="6"/>
      <c r="C149" s="18"/>
      <c r="D149" s="145"/>
      <c r="E149" s="137"/>
      <c r="F149" s="108"/>
      <c r="G149" s="108"/>
      <c r="H149" s="137"/>
    </row>
    <row r="150" spans="1:8" s="2" customFormat="1" x14ac:dyDescent="0.2">
      <c r="A150" s="36"/>
      <c r="B150" s="6"/>
      <c r="C150" s="166"/>
      <c r="D150" s="153"/>
      <c r="E150" s="137"/>
      <c r="F150" s="108"/>
      <c r="G150" s="108"/>
      <c r="H150" s="137"/>
    </row>
    <row r="151" spans="1:8" s="2" customFormat="1" x14ac:dyDescent="0.2">
      <c r="A151" s="36"/>
      <c r="B151" s="7"/>
      <c r="C151" s="27"/>
      <c r="D151" s="148"/>
      <c r="E151" s="137"/>
      <c r="F151" s="108"/>
      <c r="G151" s="108"/>
      <c r="H151" s="137"/>
    </row>
    <row r="152" spans="1:8" s="2" customFormat="1" ht="13.5" customHeight="1" x14ac:dyDescent="0.2">
      <c r="A152" s="35"/>
      <c r="B152" s="10"/>
      <c r="C152" s="18"/>
      <c r="D152" s="145"/>
      <c r="E152" s="137"/>
      <c r="F152" s="108"/>
      <c r="G152" s="108"/>
      <c r="H152" s="137"/>
    </row>
    <row r="153" spans="1:8" s="2" customFormat="1" ht="13.5" customHeight="1" x14ac:dyDescent="0.2">
      <c r="A153" s="36"/>
      <c r="B153" s="37"/>
      <c r="C153" s="18"/>
      <c r="D153" s="145"/>
      <c r="E153" s="137"/>
      <c r="F153" s="108"/>
      <c r="G153" s="108"/>
      <c r="H153" s="137"/>
    </row>
    <row r="154" spans="1:8" s="2" customFormat="1" ht="13.5" customHeight="1" x14ac:dyDescent="0.2">
      <c r="A154" s="36"/>
      <c r="B154" s="37"/>
      <c r="C154" s="162"/>
      <c r="D154" s="146"/>
      <c r="E154" s="137"/>
      <c r="F154" s="108"/>
      <c r="G154" s="108"/>
      <c r="H154" s="137"/>
    </row>
    <row r="155" spans="1:8" s="2" customFormat="1" x14ac:dyDescent="0.2">
      <c r="A155" s="36"/>
      <c r="B155" s="7"/>
      <c r="C155" s="27"/>
      <c r="D155" s="148"/>
      <c r="E155" s="137"/>
      <c r="F155" s="108"/>
      <c r="G155" s="108"/>
      <c r="H155" s="137"/>
    </row>
    <row r="156" spans="1:8" s="2" customFormat="1" x14ac:dyDescent="0.2">
      <c r="A156" s="36"/>
      <c r="B156" s="37"/>
      <c r="C156" s="162"/>
      <c r="D156" s="146"/>
      <c r="E156" s="137"/>
      <c r="F156" s="108"/>
      <c r="G156" s="108"/>
      <c r="H156" s="137"/>
    </row>
    <row r="157" spans="1:8" s="2" customFormat="1" x14ac:dyDescent="0.2">
      <c r="A157" s="36"/>
      <c r="B157" s="41"/>
      <c r="C157" s="168"/>
      <c r="D157" s="156"/>
      <c r="E157" s="137"/>
      <c r="F157" s="108"/>
      <c r="G157" s="108"/>
      <c r="H157" s="137"/>
    </row>
    <row r="158" spans="1:8" s="2" customFormat="1" x14ac:dyDescent="0.2">
      <c r="A158" s="36"/>
      <c r="B158" s="6"/>
      <c r="C158" s="28"/>
      <c r="D158" s="157"/>
      <c r="E158" s="137"/>
      <c r="F158" s="108"/>
      <c r="G158" s="108"/>
      <c r="H158" s="137"/>
    </row>
    <row r="159" spans="1:8" s="2" customFormat="1" x14ac:dyDescent="0.2">
      <c r="A159" s="36"/>
      <c r="B159" s="7"/>
      <c r="C159" s="163"/>
      <c r="D159" s="147"/>
      <c r="E159" s="137"/>
      <c r="F159" s="108"/>
      <c r="G159" s="108"/>
      <c r="H159" s="137"/>
    </row>
    <row r="160" spans="1:8" s="2" customFormat="1" x14ac:dyDescent="0.2">
      <c r="A160" s="36"/>
      <c r="B160" s="41"/>
      <c r="C160" s="170"/>
      <c r="D160" s="159"/>
      <c r="E160" s="137"/>
      <c r="F160" s="108"/>
      <c r="G160" s="108"/>
      <c r="H160" s="137"/>
    </row>
    <row r="161" spans="1:8" s="2" customFormat="1" x14ac:dyDescent="0.2">
      <c r="A161" s="36"/>
      <c r="B161" s="40"/>
      <c r="C161" s="45"/>
      <c r="D161" s="107"/>
      <c r="E161" s="137"/>
      <c r="F161" s="108"/>
      <c r="G161" s="108"/>
      <c r="H161" s="137"/>
    </row>
    <row r="162" spans="1:8" s="2" customFormat="1" x14ac:dyDescent="0.2">
      <c r="A162" s="36"/>
      <c r="B162" s="40"/>
      <c r="C162" s="162"/>
      <c r="D162" s="146"/>
      <c r="E162" s="137"/>
      <c r="F162" s="108"/>
      <c r="G162" s="108"/>
      <c r="H162" s="137"/>
    </row>
    <row r="163" spans="1:8" s="2" customFormat="1" x14ac:dyDescent="0.2">
      <c r="A163" s="36"/>
      <c r="B163" s="7"/>
      <c r="C163" s="163"/>
      <c r="D163" s="147"/>
      <c r="E163" s="137"/>
      <c r="F163" s="108"/>
      <c r="G163" s="108"/>
      <c r="H163" s="137"/>
    </row>
    <row r="164" spans="1:8" s="2" customFormat="1" x14ac:dyDescent="0.2">
      <c r="A164" s="36"/>
      <c r="B164" s="7"/>
      <c r="C164" s="163"/>
      <c r="D164" s="147"/>
      <c r="E164" s="137"/>
      <c r="F164" s="108"/>
      <c r="G164" s="108"/>
      <c r="H164" s="137"/>
    </row>
    <row r="165" spans="1:8" s="2" customFormat="1" x14ac:dyDescent="0.2">
      <c r="A165" s="36"/>
      <c r="B165" s="37"/>
      <c r="C165" s="164"/>
      <c r="D165" s="149"/>
      <c r="E165" s="137"/>
      <c r="F165" s="108"/>
      <c r="G165" s="108"/>
      <c r="H165" s="137"/>
    </row>
    <row r="166" spans="1:8" s="14" customFormat="1" ht="18" customHeight="1" x14ac:dyDescent="0.35">
      <c r="A166" s="317"/>
      <c r="B166" s="318"/>
      <c r="C166" s="318"/>
      <c r="D166" s="160"/>
      <c r="E166" s="137"/>
      <c r="F166" s="108"/>
      <c r="G166" s="108"/>
      <c r="H166" s="137"/>
    </row>
    <row r="167" spans="1:8" s="2" customFormat="1" ht="28.5" customHeight="1" x14ac:dyDescent="0.2">
      <c r="A167" s="5"/>
      <c r="B167" s="5"/>
      <c r="C167" s="171"/>
      <c r="D167" s="155"/>
      <c r="E167" s="137"/>
      <c r="F167" s="108"/>
      <c r="G167" s="108"/>
      <c r="H167" s="137"/>
    </row>
    <row r="168" spans="1:8" s="2" customFormat="1" x14ac:dyDescent="0.2">
      <c r="A168" s="36"/>
      <c r="B168" s="36"/>
      <c r="C168" s="131"/>
      <c r="D168" s="137"/>
      <c r="E168" s="137"/>
      <c r="F168" s="108"/>
      <c r="G168" s="108"/>
      <c r="H168" s="137"/>
    </row>
    <row r="169" spans="1:8" s="2" customFormat="1" ht="15.75" x14ac:dyDescent="0.25">
      <c r="A169" s="43"/>
      <c r="B169" s="35"/>
      <c r="C169" s="172"/>
      <c r="D169" s="141"/>
      <c r="E169" s="137"/>
      <c r="F169" s="108"/>
      <c r="G169" s="108"/>
      <c r="H169" s="137"/>
    </row>
    <row r="170" spans="1:8" s="2" customFormat="1" x14ac:dyDescent="0.2">
      <c r="A170" s="35"/>
      <c r="B170" s="35"/>
      <c r="C170" s="172"/>
      <c r="D170" s="141"/>
      <c r="E170" s="137"/>
      <c r="F170" s="108"/>
      <c r="G170" s="108"/>
      <c r="H170" s="137"/>
    </row>
    <row r="171" spans="1:8" s="2" customFormat="1" ht="17.25" customHeight="1" x14ac:dyDescent="0.2">
      <c r="A171" s="35"/>
      <c r="B171" s="35"/>
      <c r="C171" s="172"/>
      <c r="D171" s="141"/>
      <c r="E171" s="137"/>
      <c r="F171" s="108"/>
      <c r="G171" s="108"/>
      <c r="H171" s="137"/>
    </row>
    <row r="172" spans="1:8" s="2" customFormat="1" ht="13.5" customHeight="1" x14ac:dyDescent="0.2">
      <c r="A172" s="35"/>
      <c r="B172" s="35"/>
      <c r="C172" s="172"/>
      <c r="D172" s="141"/>
      <c r="E172" s="137"/>
      <c r="F172" s="108"/>
      <c r="G172" s="108"/>
      <c r="H172" s="137"/>
    </row>
    <row r="173" spans="1:8" s="2" customFormat="1" x14ac:dyDescent="0.2">
      <c r="A173" s="35"/>
      <c r="B173" s="35"/>
      <c r="C173" s="172"/>
      <c r="D173" s="141"/>
      <c r="E173" s="137"/>
      <c r="F173" s="108"/>
      <c r="G173" s="108"/>
      <c r="H173" s="137"/>
    </row>
    <row r="174" spans="1:8" s="2" customFormat="1" x14ac:dyDescent="0.2">
      <c r="A174" s="35"/>
      <c r="B174" s="36"/>
      <c r="C174" s="131"/>
      <c r="D174" s="137"/>
      <c r="E174" s="137"/>
      <c r="F174" s="108"/>
      <c r="G174" s="108"/>
      <c r="H174" s="137"/>
    </row>
    <row r="175" spans="1:8" s="2" customFormat="1" x14ac:dyDescent="0.2">
      <c r="A175" s="35"/>
      <c r="B175" s="35"/>
      <c r="C175" s="172"/>
      <c r="D175" s="141"/>
      <c r="E175" s="137"/>
      <c r="F175" s="108"/>
      <c r="G175" s="108"/>
      <c r="H175" s="137"/>
    </row>
    <row r="176" spans="1:8" s="2" customFormat="1" x14ac:dyDescent="0.2">
      <c r="A176" s="35"/>
      <c r="B176" s="35"/>
      <c r="C176" s="4"/>
      <c r="D176" s="12"/>
      <c r="F176" s="85"/>
      <c r="G176" s="85"/>
    </row>
    <row r="177" spans="1:7" s="2" customFormat="1" x14ac:dyDescent="0.2">
      <c r="A177" s="35"/>
      <c r="B177" s="35"/>
      <c r="C177" s="172"/>
      <c r="D177" s="1"/>
      <c r="F177" s="85"/>
      <c r="G177" s="85"/>
    </row>
    <row r="178" spans="1:7" s="2" customFormat="1" ht="22.5" customHeight="1" x14ac:dyDescent="0.2">
      <c r="A178" s="35"/>
      <c r="B178" s="35"/>
      <c r="C178" s="18"/>
      <c r="D178" s="18"/>
      <c r="F178" s="85"/>
      <c r="G178" s="85"/>
    </row>
    <row r="179" spans="1:7" s="2" customFormat="1" ht="22.5" customHeight="1" x14ac:dyDescent="0.2">
      <c r="A179" s="36"/>
      <c r="B179" s="7"/>
      <c r="C179" s="27"/>
      <c r="D179" s="27"/>
      <c r="F179" s="85"/>
      <c r="G179" s="85"/>
    </row>
    <row r="180" spans="1:7" s="2" customFormat="1" x14ac:dyDescent="0.2">
      <c r="A180" s="36"/>
      <c r="B180" s="36"/>
      <c r="C180" s="131"/>
      <c r="F180" s="85"/>
      <c r="G180" s="85"/>
    </row>
    <row r="181" spans="1:7" s="2" customFormat="1" x14ac:dyDescent="0.2">
      <c r="A181" s="36"/>
      <c r="B181" s="36"/>
      <c r="C181" s="131"/>
      <c r="F181" s="85"/>
      <c r="G181" s="85"/>
    </row>
    <row r="182" spans="1:7" s="2" customFormat="1" x14ac:dyDescent="0.2">
      <c r="A182" s="36"/>
      <c r="B182" s="36"/>
      <c r="C182" s="131"/>
      <c r="F182" s="85"/>
      <c r="G182" s="85"/>
    </row>
    <row r="183" spans="1:7" s="2" customFormat="1" x14ac:dyDescent="0.2">
      <c r="A183" s="36"/>
      <c r="B183" s="36"/>
      <c r="C183" s="131"/>
      <c r="F183" s="85"/>
      <c r="G183" s="85"/>
    </row>
    <row r="184" spans="1:7" s="2" customFormat="1" x14ac:dyDescent="0.2">
      <c r="A184" s="36"/>
      <c r="B184" s="36"/>
      <c r="C184" s="131"/>
      <c r="F184" s="85"/>
      <c r="G184" s="85"/>
    </row>
    <row r="185" spans="1:7" s="2" customFormat="1" x14ac:dyDescent="0.2">
      <c r="A185" s="36"/>
      <c r="B185" s="36"/>
      <c r="C185" s="131"/>
      <c r="F185" s="85"/>
      <c r="G185" s="85"/>
    </row>
    <row r="186" spans="1:7" s="2" customFormat="1" x14ac:dyDescent="0.2">
      <c r="A186" s="36"/>
      <c r="B186" s="36"/>
      <c r="C186" s="131"/>
      <c r="F186" s="85"/>
      <c r="G186" s="85"/>
    </row>
    <row r="187" spans="1:7" s="2" customFormat="1" x14ac:dyDescent="0.2">
      <c r="A187" s="36"/>
      <c r="B187" s="36"/>
      <c r="C187" s="131"/>
      <c r="F187" s="85"/>
      <c r="G187" s="85"/>
    </row>
    <row r="188" spans="1:7" s="2" customFormat="1" x14ac:dyDescent="0.2">
      <c r="A188" s="36"/>
      <c r="B188" s="36"/>
      <c r="C188" s="131"/>
      <c r="F188" s="85"/>
      <c r="G188" s="85"/>
    </row>
    <row r="189" spans="1:7" s="2" customFormat="1" x14ac:dyDescent="0.2">
      <c r="A189" s="36"/>
      <c r="B189" s="36"/>
      <c r="C189" s="131"/>
      <c r="F189" s="85"/>
      <c r="G189" s="85"/>
    </row>
    <row r="190" spans="1:7" s="2" customFormat="1" x14ac:dyDescent="0.2">
      <c r="A190" s="36"/>
      <c r="B190" s="36"/>
      <c r="C190" s="131"/>
      <c r="F190" s="85"/>
      <c r="G190" s="85"/>
    </row>
    <row r="191" spans="1:7" s="2" customFormat="1" x14ac:dyDescent="0.2">
      <c r="A191" s="36"/>
      <c r="B191" s="36"/>
      <c r="C191" s="131"/>
      <c r="F191" s="85"/>
      <c r="G191" s="85"/>
    </row>
    <row r="192" spans="1:7" s="2" customFormat="1" x14ac:dyDescent="0.2">
      <c r="A192" s="36"/>
      <c r="B192" s="36"/>
      <c r="C192" s="131"/>
      <c r="F192" s="85"/>
      <c r="G192" s="85"/>
    </row>
    <row r="193" spans="1:7" s="2" customFormat="1" x14ac:dyDescent="0.2">
      <c r="A193" s="36"/>
      <c r="B193" s="36"/>
      <c r="C193" s="131"/>
      <c r="F193" s="85"/>
      <c r="G193" s="85"/>
    </row>
    <row r="194" spans="1:7" s="2" customFormat="1" x14ac:dyDescent="0.2">
      <c r="A194" s="36"/>
      <c r="B194" s="36"/>
      <c r="C194" s="131"/>
      <c r="F194" s="85"/>
      <c r="G194" s="85"/>
    </row>
    <row r="195" spans="1:7" s="2" customFormat="1" x14ac:dyDescent="0.2">
      <c r="A195" s="36"/>
      <c r="B195" s="36"/>
      <c r="C195" s="131"/>
      <c r="F195" s="85"/>
      <c r="G195" s="85"/>
    </row>
    <row r="196" spans="1:7" s="2" customFormat="1" x14ac:dyDescent="0.2">
      <c r="A196" s="36"/>
      <c r="B196" s="36"/>
      <c r="C196" s="131"/>
      <c r="F196" s="85"/>
      <c r="G196" s="85"/>
    </row>
    <row r="197" spans="1:7" s="2" customFormat="1" x14ac:dyDescent="0.2">
      <c r="A197" s="36"/>
      <c r="B197" s="36"/>
      <c r="C197" s="131"/>
      <c r="F197" s="85"/>
      <c r="G197" s="85"/>
    </row>
    <row r="198" spans="1:7" s="2" customFormat="1" x14ac:dyDescent="0.2">
      <c r="A198" s="36"/>
      <c r="B198" s="36"/>
      <c r="C198" s="131"/>
      <c r="F198" s="85"/>
      <c r="G198" s="85"/>
    </row>
    <row r="199" spans="1:7" s="2" customFormat="1" x14ac:dyDescent="0.2">
      <c r="A199" s="36"/>
      <c r="B199" s="36"/>
      <c r="C199" s="131"/>
      <c r="F199" s="85"/>
      <c r="G199" s="85"/>
    </row>
    <row r="200" spans="1:7" s="2" customFormat="1" x14ac:dyDescent="0.2">
      <c r="A200" s="36"/>
      <c r="B200" s="36"/>
      <c r="C200" s="131"/>
      <c r="F200" s="85"/>
      <c r="G200" s="85"/>
    </row>
    <row r="201" spans="1:7" s="2" customFormat="1" x14ac:dyDescent="0.2">
      <c r="A201" s="36"/>
      <c r="B201" s="36"/>
      <c r="C201" s="131"/>
      <c r="F201" s="85"/>
      <c r="G201" s="85"/>
    </row>
    <row r="202" spans="1:7" s="2" customFormat="1" x14ac:dyDescent="0.2">
      <c r="A202" s="36"/>
      <c r="B202" s="36"/>
      <c r="C202" s="131"/>
      <c r="F202" s="85"/>
      <c r="G202" s="85"/>
    </row>
    <row r="203" spans="1:7" s="2" customFormat="1" x14ac:dyDescent="0.2">
      <c r="A203" s="36"/>
      <c r="B203" s="36"/>
      <c r="C203" s="131"/>
      <c r="F203" s="85"/>
      <c r="G203" s="85"/>
    </row>
    <row r="204" spans="1:7" s="2" customFormat="1" x14ac:dyDescent="0.2">
      <c r="A204" s="36"/>
      <c r="B204" s="36"/>
      <c r="C204" s="131"/>
      <c r="F204" s="85"/>
      <c r="G204" s="85"/>
    </row>
    <row r="205" spans="1:7" s="2" customFormat="1" x14ac:dyDescent="0.2">
      <c r="A205" s="36"/>
      <c r="B205" s="36"/>
      <c r="C205" s="131"/>
      <c r="F205" s="85"/>
      <c r="G205" s="85"/>
    </row>
    <row r="206" spans="1:7" s="2" customFormat="1" x14ac:dyDescent="0.2">
      <c r="A206" s="36"/>
      <c r="B206" s="36"/>
      <c r="C206" s="131"/>
      <c r="F206" s="85"/>
      <c r="G206" s="85"/>
    </row>
    <row r="207" spans="1:7" s="2" customFormat="1" x14ac:dyDescent="0.2">
      <c r="A207" s="36"/>
      <c r="B207" s="36"/>
      <c r="C207" s="131"/>
      <c r="F207" s="85"/>
      <c r="G207" s="85"/>
    </row>
    <row r="208" spans="1:7" s="2" customFormat="1" x14ac:dyDescent="0.2">
      <c r="A208" s="36"/>
      <c r="B208" s="36"/>
      <c r="C208" s="131"/>
      <c r="F208" s="85"/>
      <c r="G208" s="85"/>
    </row>
    <row r="209" spans="1:7" s="2" customFormat="1" x14ac:dyDescent="0.2">
      <c r="A209" s="36"/>
      <c r="B209" s="36"/>
      <c r="C209" s="131"/>
      <c r="F209" s="85"/>
      <c r="G209" s="85"/>
    </row>
    <row r="210" spans="1:7" s="2" customFormat="1" x14ac:dyDescent="0.2">
      <c r="A210" s="36"/>
      <c r="B210" s="36"/>
      <c r="C210" s="131"/>
      <c r="F210" s="85"/>
      <c r="G210" s="85"/>
    </row>
    <row r="211" spans="1:7" s="2" customFormat="1" x14ac:dyDescent="0.2">
      <c r="A211" s="36"/>
      <c r="B211" s="36"/>
      <c r="C211" s="131"/>
      <c r="F211" s="85"/>
      <c r="G211" s="85"/>
    </row>
    <row r="212" spans="1:7" s="2" customFormat="1" x14ac:dyDescent="0.2">
      <c r="A212" s="36"/>
      <c r="B212" s="36"/>
      <c r="C212" s="131"/>
      <c r="F212" s="85"/>
      <c r="G212" s="85"/>
    </row>
    <row r="213" spans="1:7" s="2" customFormat="1" x14ac:dyDescent="0.2">
      <c r="A213" s="36"/>
      <c r="B213" s="36"/>
      <c r="C213" s="131"/>
      <c r="F213" s="85"/>
      <c r="G213" s="85"/>
    </row>
    <row r="214" spans="1:7" s="2" customFormat="1" x14ac:dyDescent="0.2">
      <c r="A214" s="36"/>
      <c r="B214" s="36"/>
      <c r="C214" s="131"/>
      <c r="F214" s="85"/>
      <c r="G214" s="85"/>
    </row>
    <row r="215" spans="1:7" s="2" customFormat="1" x14ac:dyDescent="0.2">
      <c r="A215" s="36"/>
      <c r="B215" s="36"/>
      <c r="C215" s="131"/>
      <c r="F215" s="85"/>
      <c r="G215" s="85"/>
    </row>
    <row r="216" spans="1:7" s="2" customFormat="1" x14ac:dyDescent="0.2">
      <c r="A216" s="36"/>
      <c r="B216" s="36"/>
      <c r="C216" s="131"/>
      <c r="F216" s="85"/>
      <c r="G216" s="85"/>
    </row>
    <row r="217" spans="1:7" s="2" customFormat="1" x14ac:dyDescent="0.2">
      <c r="A217" s="36"/>
      <c r="B217" s="36"/>
      <c r="C217" s="131"/>
      <c r="F217" s="85"/>
      <c r="G217" s="85"/>
    </row>
    <row r="218" spans="1:7" s="2" customFormat="1" x14ac:dyDescent="0.2">
      <c r="A218" s="36"/>
      <c r="B218" s="36"/>
      <c r="C218" s="131"/>
      <c r="F218" s="85"/>
      <c r="G218" s="85"/>
    </row>
    <row r="219" spans="1:7" s="2" customFormat="1" x14ac:dyDescent="0.2">
      <c r="A219" s="36"/>
      <c r="B219" s="36"/>
      <c r="C219" s="131"/>
      <c r="F219" s="85"/>
      <c r="G219" s="85"/>
    </row>
    <row r="220" spans="1:7" s="2" customFormat="1" x14ac:dyDescent="0.2">
      <c r="A220" s="36"/>
      <c r="B220" s="36"/>
      <c r="C220" s="131"/>
      <c r="F220" s="85"/>
      <c r="G220" s="85"/>
    </row>
    <row r="221" spans="1:7" s="2" customFormat="1" x14ac:dyDescent="0.2">
      <c r="A221" s="36"/>
      <c r="B221" s="36"/>
      <c r="C221" s="131"/>
      <c r="F221" s="85"/>
      <c r="G221" s="85"/>
    </row>
    <row r="222" spans="1:7" s="2" customFormat="1" x14ac:dyDescent="0.2">
      <c r="A222" s="36"/>
      <c r="B222" s="36"/>
      <c r="C222" s="131"/>
      <c r="F222" s="85"/>
      <c r="G222" s="85"/>
    </row>
    <row r="223" spans="1:7" s="2" customFormat="1" x14ac:dyDescent="0.2">
      <c r="A223" s="36"/>
      <c r="B223" s="36"/>
      <c r="C223" s="131"/>
      <c r="F223" s="85"/>
      <c r="G223" s="85"/>
    </row>
    <row r="224" spans="1:7" s="2" customFormat="1" x14ac:dyDescent="0.2">
      <c r="A224" s="36"/>
      <c r="B224" s="36"/>
      <c r="C224" s="131"/>
      <c r="F224" s="85"/>
      <c r="G224" s="85"/>
    </row>
    <row r="225" spans="1:7" s="2" customFormat="1" x14ac:dyDescent="0.2">
      <c r="A225" s="36"/>
      <c r="B225" s="36"/>
      <c r="C225" s="131"/>
      <c r="F225" s="85"/>
      <c r="G225" s="85"/>
    </row>
    <row r="226" spans="1:7" s="2" customFormat="1" x14ac:dyDescent="0.2">
      <c r="A226" s="36"/>
      <c r="B226" s="36"/>
      <c r="C226" s="131"/>
      <c r="F226" s="85"/>
      <c r="G226" s="85"/>
    </row>
    <row r="227" spans="1:7" s="2" customFormat="1" x14ac:dyDescent="0.2">
      <c r="A227" s="36"/>
      <c r="B227" s="36"/>
      <c r="C227" s="131"/>
      <c r="F227" s="85"/>
      <c r="G227" s="85"/>
    </row>
    <row r="228" spans="1:7" s="2" customFormat="1" x14ac:dyDescent="0.2">
      <c r="A228" s="36"/>
      <c r="B228" s="36"/>
      <c r="C228" s="131"/>
      <c r="F228" s="85"/>
      <c r="G228" s="85"/>
    </row>
    <row r="229" spans="1:7" s="2" customFormat="1" x14ac:dyDescent="0.2">
      <c r="A229" s="36"/>
      <c r="B229" s="36"/>
      <c r="C229" s="131"/>
      <c r="F229" s="85"/>
      <c r="G229" s="85"/>
    </row>
    <row r="230" spans="1:7" s="2" customFormat="1" x14ac:dyDescent="0.2">
      <c r="A230" s="36"/>
      <c r="B230" s="36"/>
      <c r="C230" s="131"/>
      <c r="F230" s="85"/>
      <c r="G230" s="85"/>
    </row>
    <row r="231" spans="1:7" s="2" customFormat="1" x14ac:dyDescent="0.2">
      <c r="A231" s="36"/>
      <c r="B231" s="36"/>
      <c r="C231" s="131"/>
      <c r="F231" s="85"/>
      <c r="G231" s="85"/>
    </row>
    <row r="232" spans="1:7" s="2" customFormat="1" x14ac:dyDescent="0.2">
      <c r="A232" s="36"/>
      <c r="B232" s="36"/>
      <c r="C232" s="131"/>
      <c r="F232" s="85"/>
      <c r="G232" s="85"/>
    </row>
    <row r="233" spans="1:7" s="2" customFormat="1" x14ac:dyDescent="0.2">
      <c r="A233" s="36"/>
      <c r="B233" s="36"/>
      <c r="C233" s="131"/>
      <c r="F233" s="85"/>
      <c r="G233" s="85"/>
    </row>
    <row r="234" spans="1:7" s="2" customFormat="1" x14ac:dyDescent="0.2">
      <c r="A234" s="36"/>
      <c r="B234" s="36"/>
      <c r="C234" s="131"/>
      <c r="F234" s="85"/>
      <c r="G234" s="85"/>
    </row>
    <row r="235" spans="1:7" s="2" customFormat="1" x14ac:dyDescent="0.2">
      <c r="A235" s="36"/>
      <c r="B235" s="36"/>
      <c r="C235" s="131"/>
      <c r="F235" s="85"/>
      <c r="G235" s="85"/>
    </row>
    <row r="236" spans="1:7" s="2" customFormat="1" x14ac:dyDescent="0.2">
      <c r="A236" s="36"/>
      <c r="B236" s="36"/>
      <c r="C236" s="131"/>
      <c r="F236" s="85"/>
      <c r="G236" s="85"/>
    </row>
    <row r="237" spans="1:7" s="2" customFormat="1" x14ac:dyDescent="0.2">
      <c r="A237" s="36"/>
      <c r="B237" s="36"/>
      <c r="C237" s="131"/>
      <c r="F237" s="85"/>
      <c r="G237" s="85"/>
    </row>
    <row r="238" spans="1:7" s="2" customFormat="1" x14ac:dyDescent="0.2">
      <c r="A238" s="36"/>
      <c r="B238" s="36"/>
      <c r="C238" s="131"/>
      <c r="F238" s="85"/>
      <c r="G238" s="85"/>
    </row>
    <row r="239" spans="1:7" s="2" customFormat="1" x14ac:dyDescent="0.2">
      <c r="A239" s="36"/>
      <c r="B239" s="36"/>
      <c r="C239" s="131"/>
      <c r="F239" s="85"/>
      <c r="G239" s="85"/>
    </row>
    <row r="240" spans="1:7" s="2" customFormat="1" x14ac:dyDescent="0.2">
      <c r="A240" s="36"/>
      <c r="B240" s="36"/>
      <c r="C240" s="131"/>
      <c r="F240" s="85"/>
      <c r="G240" s="85"/>
    </row>
    <row r="241" spans="1:7" s="2" customFormat="1" x14ac:dyDescent="0.2">
      <c r="A241" s="36"/>
      <c r="B241" s="36"/>
      <c r="C241" s="131"/>
      <c r="F241" s="85"/>
      <c r="G241" s="85"/>
    </row>
    <row r="242" spans="1:7" s="2" customFormat="1" x14ac:dyDescent="0.2">
      <c r="A242" s="36"/>
      <c r="B242" s="36"/>
      <c r="C242" s="131"/>
      <c r="F242" s="85"/>
      <c r="G242" s="85"/>
    </row>
    <row r="243" spans="1:7" s="2" customFormat="1" x14ac:dyDescent="0.2">
      <c r="A243" s="36"/>
      <c r="B243" s="36"/>
      <c r="C243" s="131"/>
      <c r="F243" s="85"/>
      <c r="G243" s="85"/>
    </row>
    <row r="244" spans="1:7" s="2" customFormat="1" x14ac:dyDescent="0.2">
      <c r="A244" s="36"/>
      <c r="B244" s="36"/>
      <c r="C244" s="131"/>
      <c r="F244" s="85"/>
      <c r="G244" s="85"/>
    </row>
    <row r="245" spans="1:7" s="2" customFormat="1" x14ac:dyDescent="0.2">
      <c r="A245" s="36"/>
      <c r="B245" s="36"/>
      <c r="C245" s="131"/>
      <c r="F245" s="85"/>
      <c r="G245" s="85"/>
    </row>
    <row r="246" spans="1:7" s="2" customFormat="1" x14ac:dyDescent="0.2">
      <c r="A246" s="36"/>
      <c r="B246" s="36"/>
      <c r="C246" s="131"/>
      <c r="F246" s="85"/>
      <c r="G246" s="85"/>
    </row>
    <row r="247" spans="1:7" s="2" customFormat="1" x14ac:dyDescent="0.2">
      <c r="A247" s="36"/>
      <c r="B247" s="36"/>
      <c r="C247" s="131"/>
      <c r="F247" s="85"/>
      <c r="G247" s="85"/>
    </row>
    <row r="248" spans="1:7" s="2" customFormat="1" x14ac:dyDescent="0.2">
      <c r="A248" s="36"/>
      <c r="B248" s="36"/>
      <c r="C248" s="131"/>
      <c r="F248" s="85"/>
      <c r="G248" s="85"/>
    </row>
    <row r="249" spans="1:7" s="2" customFormat="1" x14ac:dyDescent="0.2">
      <c r="A249" s="36"/>
      <c r="B249" s="36"/>
      <c r="C249" s="131"/>
      <c r="F249" s="85"/>
      <c r="G249" s="85"/>
    </row>
    <row r="250" spans="1:7" s="2" customFormat="1" x14ac:dyDescent="0.2">
      <c r="A250" s="36"/>
      <c r="B250" s="36"/>
      <c r="C250" s="131"/>
      <c r="F250" s="85"/>
      <c r="G250" s="85"/>
    </row>
    <row r="251" spans="1:7" s="2" customFormat="1" x14ac:dyDescent="0.2">
      <c r="A251" s="36"/>
      <c r="B251" s="36"/>
      <c r="C251" s="131"/>
      <c r="F251" s="85"/>
      <c r="G251" s="85"/>
    </row>
    <row r="252" spans="1:7" s="2" customFormat="1" x14ac:dyDescent="0.2">
      <c r="A252" s="36"/>
      <c r="B252" s="36"/>
      <c r="C252" s="131"/>
      <c r="F252" s="85"/>
      <c r="G252" s="85"/>
    </row>
    <row r="253" spans="1:7" s="2" customFormat="1" x14ac:dyDescent="0.2">
      <c r="A253" s="36"/>
      <c r="B253" s="36"/>
      <c r="C253" s="131"/>
      <c r="F253" s="85"/>
      <c r="G253" s="85"/>
    </row>
    <row r="254" spans="1:7" s="2" customFormat="1" x14ac:dyDescent="0.2">
      <c r="A254" s="36"/>
      <c r="B254" s="36"/>
      <c r="C254" s="131"/>
      <c r="F254" s="85"/>
      <c r="G254" s="85"/>
    </row>
    <row r="255" spans="1:7" s="2" customFormat="1" x14ac:dyDescent="0.2">
      <c r="A255" s="36"/>
      <c r="B255" s="36"/>
      <c r="C255" s="131"/>
      <c r="F255" s="85"/>
      <c r="G255" s="85"/>
    </row>
    <row r="256" spans="1:7" s="2" customFormat="1" x14ac:dyDescent="0.2">
      <c r="A256" s="36"/>
      <c r="B256" s="36"/>
      <c r="C256" s="131"/>
      <c r="F256" s="85"/>
      <c r="G256" s="85"/>
    </row>
    <row r="257" spans="1:7" s="2" customFormat="1" x14ac:dyDescent="0.2">
      <c r="A257" s="36"/>
      <c r="B257" s="36"/>
      <c r="C257" s="131"/>
      <c r="F257" s="85"/>
      <c r="G257" s="85"/>
    </row>
    <row r="258" spans="1:7" s="2" customFormat="1" x14ac:dyDescent="0.2">
      <c r="A258" s="36"/>
      <c r="B258" s="36"/>
      <c r="C258" s="131"/>
      <c r="F258" s="85"/>
      <c r="G258" s="85"/>
    </row>
    <row r="259" spans="1:7" s="2" customFormat="1" x14ac:dyDescent="0.2">
      <c r="A259" s="36"/>
      <c r="B259" s="36"/>
      <c r="C259" s="131"/>
      <c r="F259" s="85"/>
      <c r="G259" s="85"/>
    </row>
    <row r="260" spans="1:7" s="2" customFormat="1" x14ac:dyDescent="0.2">
      <c r="A260" s="36"/>
      <c r="B260" s="36"/>
      <c r="C260" s="131"/>
      <c r="F260" s="85"/>
      <c r="G260" s="85"/>
    </row>
    <row r="261" spans="1:7" s="2" customFormat="1" x14ac:dyDescent="0.2">
      <c r="A261" s="36"/>
      <c r="B261" s="36"/>
      <c r="C261" s="131"/>
      <c r="F261" s="85"/>
      <c r="G261" s="85"/>
    </row>
    <row r="262" spans="1:7" s="2" customFormat="1" x14ac:dyDescent="0.2">
      <c r="A262" s="36"/>
      <c r="B262" s="36"/>
      <c r="C262" s="131"/>
      <c r="F262" s="85"/>
      <c r="G262" s="85"/>
    </row>
    <row r="263" spans="1:7" s="2" customFormat="1" x14ac:dyDescent="0.2">
      <c r="A263" s="36"/>
      <c r="B263" s="36"/>
      <c r="C263" s="131"/>
      <c r="F263" s="85"/>
      <c r="G263" s="85"/>
    </row>
    <row r="264" spans="1:7" s="2" customFormat="1" x14ac:dyDescent="0.2">
      <c r="A264" s="36"/>
      <c r="B264" s="36"/>
      <c r="C264" s="131"/>
      <c r="F264" s="85"/>
      <c r="G264" s="85"/>
    </row>
    <row r="265" spans="1:7" s="2" customFormat="1" x14ac:dyDescent="0.2">
      <c r="A265" s="36"/>
      <c r="B265" s="36"/>
      <c r="C265" s="131"/>
      <c r="F265" s="85"/>
      <c r="G265" s="85"/>
    </row>
    <row r="266" spans="1:7" s="2" customFormat="1" x14ac:dyDescent="0.2">
      <c r="A266" s="36"/>
      <c r="B266" s="36"/>
      <c r="C266" s="131"/>
      <c r="F266" s="85"/>
      <c r="G266" s="85"/>
    </row>
    <row r="267" spans="1:7" s="2" customFormat="1" x14ac:dyDescent="0.2">
      <c r="A267" s="36"/>
      <c r="B267" s="36"/>
      <c r="C267" s="131"/>
      <c r="F267" s="85"/>
      <c r="G267" s="85"/>
    </row>
    <row r="268" spans="1:7" s="2" customFormat="1" x14ac:dyDescent="0.2">
      <c r="A268" s="36"/>
      <c r="B268" s="36"/>
      <c r="C268" s="131"/>
      <c r="F268" s="85"/>
      <c r="G268" s="85"/>
    </row>
    <row r="269" spans="1:7" s="2" customFormat="1" x14ac:dyDescent="0.2">
      <c r="A269" s="36"/>
      <c r="B269" s="36"/>
      <c r="C269" s="131"/>
      <c r="F269" s="85"/>
      <c r="G269" s="85"/>
    </row>
    <row r="270" spans="1:7" s="2" customFormat="1" x14ac:dyDescent="0.2">
      <c r="A270" s="36"/>
      <c r="B270" s="36"/>
      <c r="C270" s="131"/>
      <c r="F270" s="85"/>
      <c r="G270" s="85"/>
    </row>
    <row r="271" spans="1:7" s="2" customFormat="1" x14ac:dyDescent="0.2">
      <c r="A271" s="36"/>
      <c r="B271" s="36"/>
      <c r="C271" s="131"/>
      <c r="F271" s="85"/>
      <c r="G271" s="85"/>
    </row>
    <row r="272" spans="1:7" s="2" customFormat="1" x14ac:dyDescent="0.2">
      <c r="A272" s="36"/>
      <c r="B272" s="36"/>
      <c r="C272" s="131"/>
      <c r="F272" s="85"/>
      <c r="G272" s="85"/>
    </row>
    <row r="273" spans="1:7" s="2" customFormat="1" x14ac:dyDescent="0.2">
      <c r="A273" s="36"/>
      <c r="B273" s="36"/>
      <c r="C273" s="131"/>
      <c r="F273" s="85"/>
      <c r="G273" s="85"/>
    </row>
    <row r="274" spans="1:7" s="2" customFormat="1" x14ac:dyDescent="0.2">
      <c r="A274" s="36"/>
      <c r="B274" s="36"/>
      <c r="C274" s="131"/>
      <c r="F274" s="85"/>
      <c r="G274" s="85"/>
    </row>
    <row r="275" spans="1:7" s="2" customFormat="1" x14ac:dyDescent="0.2">
      <c r="A275" s="36"/>
      <c r="B275" s="36"/>
      <c r="C275" s="131"/>
      <c r="F275" s="85"/>
      <c r="G275" s="85"/>
    </row>
    <row r="276" spans="1:7" s="2" customFormat="1" x14ac:dyDescent="0.2">
      <c r="A276" s="36"/>
      <c r="B276" s="36"/>
      <c r="C276" s="131"/>
      <c r="F276" s="85"/>
      <c r="G276" s="85"/>
    </row>
    <row r="277" spans="1:7" s="2" customFormat="1" x14ac:dyDescent="0.2">
      <c r="A277" s="36"/>
      <c r="B277" s="36"/>
      <c r="C277" s="131"/>
      <c r="F277" s="85"/>
      <c r="G277" s="85"/>
    </row>
    <row r="278" spans="1:7" s="2" customFormat="1" x14ac:dyDescent="0.2">
      <c r="A278" s="36"/>
      <c r="B278" s="36"/>
      <c r="C278" s="131"/>
      <c r="F278" s="85"/>
      <c r="G278" s="85"/>
    </row>
    <row r="279" spans="1:7" s="2" customFormat="1" x14ac:dyDescent="0.2">
      <c r="A279" s="36"/>
      <c r="B279" s="36"/>
      <c r="C279" s="131"/>
      <c r="F279" s="85"/>
      <c r="G279" s="85"/>
    </row>
    <row r="280" spans="1:7" s="2" customFormat="1" x14ac:dyDescent="0.2">
      <c r="A280" s="36"/>
      <c r="B280" s="36"/>
      <c r="C280" s="131"/>
      <c r="F280" s="85"/>
      <c r="G280" s="85"/>
    </row>
    <row r="281" spans="1:7" s="2" customFormat="1" x14ac:dyDescent="0.2">
      <c r="A281" s="36"/>
      <c r="B281" s="36"/>
      <c r="C281" s="131"/>
      <c r="F281" s="85"/>
      <c r="G281" s="85"/>
    </row>
    <row r="282" spans="1:7" s="2" customFormat="1" x14ac:dyDescent="0.2">
      <c r="A282" s="36"/>
      <c r="B282" s="36"/>
      <c r="C282" s="131"/>
      <c r="F282" s="85"/>
      <c r="G282" s="85"/>
    </row>
    <row r="283" spans="1:7" s="2" customFormat="1" x14ac:dyDescent="0.2">
      <c r="A283" s="36"/>
      <c r="B283" s="36"/>
      <c r="C283" s="131"/>
      <c r="F283" s="85"/>
      <c r="G283" s="85"/>
    </row>
    <row r="284" spans="1:7" s="2" customFormat="1" x14ac:dyDescent="0.2">
      <c r="A284" s="36"/>
      <c r="B284" s="36"/>
      <c r="C284" s="131"/>
      <c r="F284" s="85"/>
      <c r="G284" s="85"/>
    </row>
    <row r="285" spans="1:7" s="2" customFormat="1" x14ac:dyDescent="0.2">
      <c r="A285" s="36"/>
      <c r="B285" s="36"/>
      <c r="C285" s="131"/>
      <c r="F285" s="85"/>
      <c r="G285" s="85"/>
    </row>
    <row r="286" spans="1:7" s="2" customFormat="1" x14ac:dyDescent="0.2">
      <c r="A286" s="36"/>
      <c r="B286" s="36"/>
      <c r="C286" s="131"/>
      <c r="F286" s="85"/>
      <c r="G286" s="85"/>
    </row>
    <row r="287" spans="1:7" s="2" customFormat="1" x14ac:dyDescent="0.2">
      <c r="A287" s="36"/>
      <c r="B287" s="36"/>
      <c r="C287" s="131"/>
      <c r="F287" s="85"/>
      <c r="G287" s="85"/>
    </row>
    <row r="288" spans="1:7" s="2" customFormat="1" x14ac:dyDescent="0.2">
      <c r="A288" s="36"/>
      <c r="B288" s="36"/>
      <c r="C288" s="131"/>
      <c r="F288" s="85"/>
      <c r="G288" s="85"/>
    </row>
    <row r="289" spans="1:7" s="2" customFormat="1" x14ac:dyDescent="0.2">
      <c r="A289" s="36"/>
      <c r="B289" s="36"/>
      <c r="C289" s="131"/>
      <c r="F289" s="85"/>
      <c r="G289" s="85"/>
    </row>
    <row r="290" spans="1:7" s="2" customFormat="1" x14ac:dyDescent="0.2">
      <c r="A290" s="36"/>
      <c r="B290" s="36"/>
      <c r="C290" s="131"/>
      <c r="F290" s="85"/>
      <c r="G290" s="85"/>
    </row>
    <row r="291" spans="1:7" s="2" customFormat="1" x14ac:dyDescent="0.2">
      <c r="A291" s="36"/>
      <c r="B291" s="36"/>
      <c r="C291" s="131"/>
      <c r="F291" s="85"/>
      <c r="G291" s="85"/>
    </row>
    <row r="292" spans="1:7" s="2" customFormat="1" x14ac:dyDescent="0.2">
      <c r="A292" s="36"/>
      <c r="B292" s="36"/>
      <c r="C292" s="131"/>
      <c r="F292" s="85"/>
      <c r="G292" s="85"/>
    </row>
    <row r="293" spans="1:7" s="2" customFormat="1" x14ac:dyDescent="0.2">
      <c r="A293" s="36"/>
      <c r="B293" s="36"/>
      <c r="C293" s="131"/>
      <c r="F293" s="85"/>
      <c r="G293" s="85"/>
    </row>
    <row r="294" spans="1:7" s="2" customFormat="1" x14ac:dyDescent="0.2">
      <c r="A294" s="36"/>
      <c r="B294" s="36"/>
      <c r="C294" s="131"/>
      <c r="F294" s="85"/>
      <c r="G294" s="85"/>
    </row>
    <row r="295" spans="1:7" s="2" customFormat="1" x14ac:dyDescent="0.2">
      <c r="A295" s="36"/>
      <c r="B295" s="36"/>
      <c r="C295" s="131"/>
      <c r="F295" s="85"/>
      <c r="G295" s="85"/>
    </row>
    <row r="296" spans="1:7" s="2" customFormat="1" x14ac:dyDescent="0.2">
      <c r="A296" s="36"/>
      <c r="B296" s="36"/>
      <c r="C296" s="131"/>
      <c r="F296" s="85"/>
      <c r="G296" s="85"/>
    </row>
    <row r="297" spans="1:7" s="2" customFormat="1" x14ac:dyDescent="0.2">
      <c r="A297" s="36"/>
      <c r="B297" s="36"/>
      <c r="C297" s="131"/>
      <c r="F297" s="85"/>
      <c r="G297" s="85"/>
    </row>
    <row r="298" spans="1:7" s="2" customFormat="1" x14ac:dyDescent="0.2">
      <c r="A298" s="36"/>
      <c r="B298" s="36"/>
      <c r="C298" s="131"/>
      <c r="F298" s="85"/>
      <c r="G298" s="85"/>
    </row>
    <row r="299" spans="1:7" s="2" customFormat="1" x14ac:dyDescent="0.2">
      <c r="A299" s="36"/>
      <c r="B299" s="36"/>
      <c r="C299" s="131"/>
      <c r="F299" s="85"/>
      <c r="G299" s="85"/>
    </row>
    <row r="300" spans="1:7" s="2" customFormat="1" x14ac:dyDescent="0.2">
      <c r="A300" s="36"/>
      <c r="B300" s="36"/>
      <c r="C300" s="131"/>
      <c r="F300" s="85"/>
      <c r="G300" s="85"/>
    </row>
    <row r="301" spans="1:7" s="2" customFormat="1" x14ac:dyDescent="0.2">
      <c r="A301" s="36"/>
      <c r="B301" s="36"/>
      <c r="C301" s="131"/>
      <c r="F301" s="85"/>
      <c r="G301" s="85"/>
    </row>
    <row r="302" spans="1:7" s="2" customFormat="1" x14ac:dyDescent="0.2">
      <c r="A302" s="36"/>
      <c r="B302" s="36"/>
      <c r="C302" s="131"/>
      <c r="F302" s="85"/>
      <c r="G302" s="85"/>
    </row>
    <row r="303" spans="1:7" s="2" customFormat="1" x14ac:dyDescent="0.2">
      <c r="A303" s="36"/>
      <c r="B303" s="36"/>
      <c r="C303" s="131"/>
      <c r="F303" s="85"/>
      <c r="G303" s="85"/>
    </row>
    <row r="304" spans="1:7" s="2" customFormat="1" x14ac:dyDescent="0.2">
      <c r="A304" s="36"/>
      <c r="B304" s="36"/>
      <c r="C304" s="131"/>
      <c r="F304" s="85"/>
      <c r="G304" s="85"/>
    </row>
    <row r="305" spans="1:7" s="2" customFormat="1" x14ac:dyDescent="0.2">
      <c r="A305" s="36"/>
      <c r="B305" s="36"/>
      <c r="C305" s="131"/>
      <c r="F305" s="85"/>
      <c r="G305" s="85"/>
    </row>
    <row r="306" spans="1:7" s="2" customFormat="1" x14ac:dyDescent="0.2">
      <c r="A306" s="36"/>
      <c r="B306" s="36"/>
      <c r="C306" s="131"/>
      <c r="F306" s="85"/>
      <c r="G306" s="85"/>
    </row>
    <row r="307" spans="1:7" s="2" customFormat="1" x14ac:dyDescent="0.2">
      <c r="A307" s="36"/>
      <c r="B307" s="36"/>
      <c r="C307" s="131"/>
      <c r="F307" s="85"/>
      <c r="G307" s="85"/>
    </row>
    <row r="308" spans="1:7" s="2" customFormat="1" x14ac:dyDescent="0.2">
      <c r="A308" s="36"/>
      <c r="B308" s="36"/>
      <c r="C308" s="131"/>
      <c r="F308" s="85"/>
      <c r="G308" s="85"/>
    </row>
    <row r="309" spans="1:7" s="2" customFormat="1" x14ac:dyDescent="0.2">
      <c r="A309" s="36"/>
      <c r="B309" s="36"/>
      <c r="C309" s="131"/>
      <c r="F309" s="85"/>
      <c r="G309" s="85"/>
    </row>
    <row r="310" spans="1:7" s="2" customFormat="1" x14ac:dyDescent="0.2">
      <c r="A310" s="36"/>
      <c r="B310" s="36"/>
      <c r="C310" s="131"/>
      <c r="F310" s="85"/>
      <c r="G310" s="85"/>
    </row>
    <row r="311" spans="1:7" s="2" customFormat="1" x14ac:dyDescent="0.2">
      <c r="A311" s="36"/>
      <c r="B311" s="36"/>
      <c r="C311" s="131"/>
      <c r="F311" s="85"/>
      <c r="G311" s="85"/>
    </row>
    <row r="312" spans="1:7" s="2" customFormat="1" x14ac:dyDescent="0.2">
      <c r="A312" s="36"/>
      <c r="B312" s="36"/>
      <c r="C312" s="131"/>
      <c r="F312" s="85"/>
      <c r="G312" s="85"/>
    </row>
    <row r="313" spans="1:7" s="2" customFormat="1" x14ac:dyDescent="0.2">
      <c r="A313" s="36"/>
      <c r="B313" s="36"/>
      <c r="C313" s="131"/>
      <c r="F313" s="85"/>
      <c r="G313" s="85"/>
    </row>
    <row r="314" spans="1:7" s="2" customFormat="1" x14ac:dyDescent="0.2">
      <c r="A314" s="36"/>
      <c r="B314" s="36"/>
      <c r="C314" s="131"/>
      <c r="F314" s="85"/>
      <c r="G314" s="85"/>
    </row>
    <row r="315" spans="1:7" s="2" customFormat="1" x14ac:dyDescent="0.2">
      <c r="A315" s="36"/>
      <c r="B315" s="36"/>
      <c r="C315" s="131"/>
      <c r="F315" s="85"/>
      <c r="G315" s="85"/>
    </row>
    <row r="316" spans="1:7" s="2" customFormat="1" x14ac:dyDescent="0.2">
      <c r="A316" s="36"/>
      <c r="B316" s="36"/>
      <c r="C316" s="131"/>
      <c r="F316" s="85"/>
      <c r="G316" s="85"/>
    </row>
    <row r="317" spans="1:7" s="2" customFormat="1" x14ac:dyDescent="0.2">
      <c r="A317" s="36"/>
      <c r="B317" s="36"/>
      <c r="C317" s="131"/>
      <c r="F317" s="85"/>
      <c r="G317" s="85"/>
    </row>
    <row r="318" spans="1:7" s="2" customFormat="1" x14ac:dyDescent="0.2">
      <c r="A318" s="36"/>
      <c r="B318" s="36"/>
      <c r="C318" s="131"/>
      <c r="F318" s="85"/>
      <c r="G318" s="85"/>
    </row>
    <row r="319" spans="1:7" s="2" customFormat="1" x14ac:dyDescent="0.2">
      <c r="A319" s="36"/>
      <c r="B319" s="36"/>
      <c r="C319" s="131"/>
      <c r="F319" s="85"/>
      <c r="G319" s="85"/>
    </row>
    <row r="320" spans="1:7" s="2" customFormat="1" x14ac:dyDescent="0.2">
      <c r="A320" s="36"/>
      <c r="B320" s="36"/>
      <c r="C320" s="131"/>
      <c r="F320" s="85"/>
      <c r="G320" s="85"/>
    </row>
    <row r="321" spans="1:7" s="2" customFormat="1" x14ac:dyDescent="0.2">
      <c r="A321" s="36"/>
      <c r="B321" s="36"/>
      <c r="C321" s="131"/>
      <c r="F321" s="85"/>
      <c r="G321" s="85"/>
    </row>
    <row r="322" spans="1:7" s="2" customFormat="1" x14ac:dyDescent="0.2">
      <c r="A322" s="36"/>
      <c r="B322" s="36"/>
      <c r="C322" s="131"/>
      <c r="F322" s="85"/>
      <c r="G322" s="85"/>
    </row>
    <row r="323" spans="1:7" s="2" customFormat="1" x14ac:dyDescent="0.2">
      <c r="A323" s="36"/>
      <c r="B323" s="36"/>
      <c r="C323" s="131"/>
      <c r="F323" s="85"/>
      <c r="G323" s="85"/>
    </row>
    <row r="324" spans="1:7" s="2" customFormat="1" x14ac:dyDescent="0.2">
      <c r="A324" s="36"/>
      <c r="B324" s="36"/>
      <c r="C324" s="131"/>
      <c r="F324" s="85"/>
      <c r="G324" s="85"/>
    </row>
    <row r="325" spans="1:7" s="2" customFormat="1" x14ac:dyDescent="0.2">
      <c r="A325" s="36"/>
      <c r="B325" s="36"/>
      <c r="C325" s="131"/>
      <c r="F325" s="85"/>
      <c r="G325" s="85"/>
    </row>
    <row r="326" spans="1:7" s="2" customFormat="1" x14ac:dyDescent="0.2">
      <c r="A326" s="36"/>
      <c r="B326" s="36"/>
      <c r="C326" s="131"/>
      <c r="F326" s="85"/>
      <c r="G326" s="85"/>
    </row>
    <row r="327" spans="1:7" s="2" customFormat="1" x14ac:dyDescent="0.2">
      <c r="A327" s="36"/>
      <c r="B327" s="36"/>
      <c r="C327" s="131"/>
      <c r="F327" s="85"/>
      <c r="G327" s="85"/>
    </row>
    <row r="328" spans="1:7" s="2" customFormat="1" x14ac:dyDescent="0.2">
      <c r="A328" s="36"/>
      <c r="B328" s="36"/>
      <c r="C328" s="131"/>
      <c r="F328" s="85"/>
      <c r="G328" s="85"/>
    </row>
    <row r="329" spans="1:7" s="2" customFormat="1" x14ac:dyDescent="0.2">
      <c r="A329" s="36"/>
      <c r="B329" s="36"/>
      <c r="C329" s="131"/>
      <c r="F329" s="85"/>
      <c r="G329" s="85"/>
    </row>
    <row r="330" spans="1:7" s="2" customFormat="1" x14ac:dyDescent="0.2">
      <c r="A330" s="36"/>
      <c r="B330" s="36"/>
      <c r="C330" s="131"/>
      <c r="F330" s="85"/>
      <c r="G330" s="85"/>
    </row>
    <row r="331" spans="1:7" s="2" customFormat="1" x14ac:dyDescent="0.2">
      <c r="A331" s="36"/>
      <c r="B331" s="36"/>
      <c r="C331" s="131"/>
      <c r="F331" s="85"/>
      <c r="G331" s="85"/>
    </row>
    <row r="332" spans="1:7" s="2" customFormat="1" x14ac:dyDescent="0.2">
      <c r="A332" s="36"/>
      <c r="B332" s="36"/>
      <c r="C332" s="131"/>
      <c r="F332" s="85"/>
      <c r="G332" s="85"/>
    </row>
    <row r="333" spans="1:7" s="2" customFormat="1" x14ac:dyDescent="0.2">
      <c r="A333" s="36"/>
      <c r="B333" s="36"/>
      <c r="C333" s="131"/>
      <c r="F333" s="85"/>
      <c r="G333" s="85"/>
    </row>
    <row r="334" spans="1:7" s="2" customFormat="1" x14ac:dyDescent="0.2">
      <c r="A334" s="36"/>
      <c r="B334" s="36"/>
      <c r="C334" s="131"/>
      <c r="F334" s="85"/>
      <c r="G334" s="85"/>
    </row>
    <row r="335" spans="1:7" s="2" customFormat="1" x14ac:dyDescent="0.2">
      <c r="A335" s="36"/>
      <c r="B335" s="36"/>
      <c r="C335" s="131"/>
      <c r="F335" s="85"/>
      <c r="G335" s="85"/>
    </row>
    <row r="336" spans="1:7" s="2" customFormat="1" x14ac:dyDescent="0.2">
      <c r="A336" s="36"/>
      <c r="B336" s="36"/>
      <c r="C336" s="131"/>
      <c r="F336" s="85"/>
      <c r="G336" s="85"/>
    </row>
    <row r="337" spans="1:7" s="2" customFormat="1" x14ac:dyDescent="0.2">
      <c r="A337" s="36"/>
      <c r="B337" s="36"/>
      <c r="C337" s="131"/>
      <c r="F337" s="85"/>
      <c r="G337" s="85"/>
    </row>
    <row r="338" spans="1:7" s="2" customFormat="1" x14ac:dyDescent="0.2">
      <c r="A338" s="36"/>
      <c r="B338" s="36"/>
      <c r="C338" s="131"/>
      <c r="F338" s="85"/>
      <c r="G338" s="85"/>
    </row>
    <row r="339" spans="1:7" s="2" customFormat="1" x14ac:dyDescent="0.2">
      <c r="A339" s="36"/>
      <c r="B339" s="36"/>
      <c r="C339" s="131"/>
      <c r="F339" s="85"/>
      <c r="G339" s="85"/>
    </row>
    <row r="340" spans="1:7" s="2" customFormat="1" x14ac:dyDescent="0.2">
      <c r="A340" s="36"/>
      <c r="B340" s="36"/>
      <c r="C340" s="131"/>
      <c r="F340" s="85"/>
      <c r="G340" s="85"/>
    </row>
    <row r="341" spans="1:7" s="2" customFormat="1" x14ac:dyDescent="0.2">
      <c r="A341" s="36"/>
      <c r="B341" s="36"/>
      <c r="C341" s="131"/>
      <c r="F341" s="85"/>
      <c r="G341" s="85"/>
    </row>
    <row r="342" spans="1:7" s="2" customFormat="1" x14ac:dyDescent="0.2">
      <c r="A342" s="36"/>
      <c r="B342" s="36"/>
      <c r="C342" s="131"/>
      <c r="F342" s="85"/>
      <c r="G342" s="85"/>
    </row>
    <row r="343" spans="1:7" s="2" customFormat="1" x14ac:dyDescent="0.2">
      <c r="A343" s="36"/>
      <c r="B343" s="36"/>
      <c r="C343" s="131"/>
      <c r="F343" s="85"/>
      <c r="G343" s="85"/>
    </row>
    <row r="344" spans="1:7" s="2" customFormat="1" x14ac:dyDescent="0.2">
      <c r="A344" s="36"/>
      <c r="B344" s="36"/>
      <c r="C344" s="131"/>
      <c r="F344" s="85"/>
      <c r="G344" s="85"/>
    </row>
    <row r="345" spans="1:7" s="2" customFormat="1" x14ac:dyDescent="0.2">
      <c r="A345" s="36"/>
      <c r="B345" s="36"/>
      <c r="C345" s="131"/>
      <c r="F345" s="85"/>
      <c r="G345" s="85"/>
    </row>
    <row r="346" spans="1:7" s="2" customFormat="1" x14ac:dyDescent="0.2">
      <c r="A346" s="36"/>
      <c r="B346" s="36"/>
      <c r="C346" s="131"/>
      <c r="F346" s="85"/>
      <c r="G346" s="85"/>
    </row>
    <row r="347" spans="1:7" s="2" customFormat="1" x14ac:dyDescent="0.2">
      <c r="A347" s="36"/>
      <c r="B347" s="36"/>
      <c r="C347" s="131"/>
      <c r="F347" s="85"/>
      <c r="G347" s="85"/>
    </row>
    <row r="348" spans="1:7" s="2" customFormat="1" x14ac:dyDescent="0.2">
      <c r="A348" s="36"/>
      <c r="B348" s="36"/>
      <c r="C348" s="131"/>
      <c r="F348" s="85"/>
      <c r="G348" s="85"/>
    </row>
    <row r="349" spans="1:7" s="2" customFormat="1" x14ac:dyDescent="0.2">
      <c r="A349" s="36"/>
      <c r="B349" s="36"/>
      <c r="C349" s="131"/>
      <c r="F349" s="85"/>
      <c r="G349" s="85"/>
    </row>
    <row r="350" spans="1:7" s="2" customFormat="1" x14ac:dyDescent="0.2">
      <c r="A350" s="36"/>
      <c r="B350" s="36"/>
      <c r="C350" s="131"/>
      <c r="F350" s="85"/>
      <c r="G350" s="85"/>
    </row>
    <row r="351" spans="1:7" s="2" customFormat="1" x14ac:dyDescent="0.2">
      <c r="A351" s="36"/>
      <c r="B351" s="36"/>
      <c r="C351" s="131"/>
      <c r="F351" s="85"/>
      <c r="G351" s="85"/>
    </row>
    <row r="352" spans="1:7" s="2" customFormat="1" x14ac:dyDescent="0.2">
      <c r="A352" s="36"/>
      <c r="B352" s="36"/>
      <c r="C352" s="131"/>
      <c r="F352" s="85"/>
      <c r="G352" s="85"/>
    </row>
    <row r="353" spans="1:7" s="2" customFormat="1" x14ac:dyDescent="0.2">
      <c r="A353" s="36"/>
      <c r="B353" s="36"/>
      <c r="C353" s="131"/>
      <c r="F353" s="85"/>
      <c r="G353" s="85"/>
    </row>
    <row r="354" spans="1:7" s="2" customFormat="1" x14ac:dyDescent="0.2">
      <c r="A354" s="36"/>
      <c r="B354" s="36"/>
      <c r="C354" s="131"/>
      <c r="F354" s="85"/>
      <c r="G354" s="85"/>
    </row>
    <row r="355" spans="1:7" s="2" customFormat="1" x14ac:dyDescent="0.2">
      <c r="A355" s="36"/>
      <c r="B355" s="36"/>
      <c r="C355" s="131"/>
      <c r="F355" s="85"/>
      <c r="G355" s="85"/>
    </row>
    <row r="356" spans="1:7" s="2" customFormat="1" x14ac:dyDescent="0.2">
      <c r="A356" s="36"/>
      <c r="B356" s="36"/>
      <c r="C356" s="131"/>
      <c r="F356" s="85"/>
      <c r="G356" s="85"/>
    </row>
    <row r="357" spans="1:7" s="2" customFormat="1" x14ac:dyDescent="0.2">
      <c r="A357" s="36"/>
      <c r="B357" s="36"/>
      <c r="C357" s="131"/>
      <c r="F357" s="85"/>
      <c r="G357" s="85"/>
    </row>
    <row r="358" spans="1:7" s="2" customFormat="1" x14ac:dyDescent="0.2">
      <c r="A358" s="36"/>
      <c r="B358" s="36"/>
      <c r="C358" s="131"/>
      <c r="F358" s="85"/>
      <c r="G358" s="85"/>
    </row>
    <row r="359" spans="1:7" s="2" customFormat="1" x14ac:dyDescent="0.2">
      <c r="A359" s="36"/>
      <c r="B359" s="36"/>
      <c r="C359" s="131"/>
      <c r="F359" s="85"/>
      <c r="G359" s="85"/>
    </row>
    <row r="360" spans="1:7" s="2" customFormat="1" x14ac:dyDescent="0.2">
      <c r="A360" s="36"/>
      <c r="B360" s="36"/>
      <c r="C360" s="131"/>
      <c r="F360" s="85"/>
      <c r="G360" s="85"/>
    </row>
    <row r="361" spans="1:7" s="2" customFormat="1" x14ac:dyDescent="0.2">
      <c r="A361" s="36"/>
      <c r="B361" s="36"/>
      <c r="C361" s="131"/>
      <c r="F361" s="85"/>
      <c r="G361" s="85"/>
    </row>
    <row r="362" spans="1:7" s="2" customFormat="1" x14ac:dyDescent="0.2">
      <c r="A362" s="36"/>
      <c r="B362" s="36"/>
      <c r="C362" s="131"/>
      <c r="F362" s="85"/>
      <c r="G362" s="85"/>
    </row>
    <row r="363" spans="1:7" s="2" customFormat="1" x14ac:dyDescent="0.2">
      <c r="A363" s="36"/>
      <c r="B363" s="36"/>
      <c r="C363" s="131"/>
      <c r="F363" s="85"/>
      <c r="G363" s="85"/>
    </row>
    <row r="364" spans="1:7" s="2" customFormat="1" x14ac:dyDescent="0.2">
      <c r="A364" s="36"/>
      <c r="B364" s="36"/>
      <c r="C364" s="131"/>
      <c r="F364" s="85"/>
      <c r="G364" s="85"/>
    </row>
    <row r="365" spans="1:7" s="2" customFormat="1" x14ac:dyDescent="0.2">
      <c r="A365" s="36"/>
      <c r="B365" s="36"/>
      <c r="C365" s="131"/>
      <c r="F365" s="85"/>
      <c r="G365" s="85"/>
    </row>
    <row r="366" spans="1:7" s="2" customFormat="1" x14ac:dyDescent="0.2">
      <c r="A366" s="36"/>
      <c r="B366" s="36"/>
      <c r="C366" s="131"/>
      <c r="F366" s="85"/>
      <c r="G366" s="85"/>
    </row>
    <row r="367" spans="1:7" s="2" customFormat="1" x14ac:dyDescent="0.2">
      <c r="A367" s="36"/>
      <c r="B367" s="36"/>
      <c r="C367" s="131"/>
      <c r="F367" s="85"/>
      <c r="G367" s="85"/>
    </row>
    <row r="368" spans="1:7" s="2" customFormat="1" x14ac:dyDescent="0.2">
      <c r="A368" s="36"/>
      <c r="B368" s="36"/>
      <c r="C368" s="131"/>
      <c r="F368" s="85"/>
      <c r="G368" s="85"/>
    </row>
    <row r="369" spans="1:7" s="2" customFormat="1" x14ac:dyDescent="0.2">
      <c r="A369" s="36"/>
      <c r="B369" s="36"/>
      <c r="C369" s="131"/>
      <c r="F369" s="85"/>
      <c r="G369" s="85"/>
    </row>
    <row r="370" spans="1:7" s="2" customFormat="1" x14ac:dyDescent="0.2">
      <c r="A370" s="36"/>
      <c r="B370" s="36"/>
      <c r="C370" s="131"/>
      <c r="F370" s="85"/>
      <c r="G370" s="85"/>
    </row>
    <row r="371" spans="1:7" s="2" customFormat="1" x14ac:dyDescent="0.2">
      <c r="A371" s="36"/>
      <c r="B371" s="36"/>
      <c r="C371" s="131"/>
      <c r="F371" s="85"/>
      <c r="G371" s="85"/>
    </row>
    <row r="372" spans="1:7" s="2" customFormat="1" x14ac:dyDescent="0.2">
      <c r="A372" s="36"/>
      <c r="B372" s="36"/>
      <c r="C372" s="131"/>
      <c r="F372" s="85"/>
      <c r="G372" s="85"/>
    </row>
    <row r="373" spans="1:7" s="2" customFormat="1" x14ac:dyDescent="0.2">
      <c r="A373" s="36"/>
      <c r="B373" s="36"/>
      <c r="C373" s="131"/>
      <c r="F373" s="85"/>
      <c r="G373" s="85"/>
    </row>
    <row r="374" spans="1:7" s="2" customFormat="1" x14ac:dyDescent="0.2">
      <c r="A374" s="36"/>
      <c r="B374" s="36"/>
      <c r="C374" s="131"/>
      <c r="F374" s="85"/>
      <c r="G374" s="85"/>
    </row>
    <row r="375" spans="1:7" s="2" customFormat="1" x14ac:dyDescent="0.2">
      <c r="A375" s="36"/>
      <c r="B375" s="36"/>
      <c r="C375" s="131"/>
      <c r="F375" s="85"/>
      <c r="G375" s="85"/>
    </row>
    <row r="376" spans="1:7" s="2" customFormat="1" x14ac:dyDescent="0.2">
      <c r="A376" s="36"/>
      <c r="B376" s="36"/>
      <c r="C376" s="131"/>
      <c r="F376" s="85"/>
      <c r="G376" s="85"/>
    </row>
    <row r="377" spans="1:7" s="2" customFormat="1" x14ac:dyDescent="0.2">
      <c r="A377" s="36"/>
      <c r="B377" s="36"/>
      <c r="C377" s="131"/>
      <c r="F377" s="85"/>
      <c r="G377" s="85"/>
    </row>
    <row r="378" spans="1:7" s="2" customFormat="1" x14ac:dyDescent="0.2">
      <c r="A378" s="36"/>
      <c r="B378" s="36"/>
      <c r="C378" s="131"/>
      <c r="F378" s="85"/>
      <c r="G378" s="85"/>
    </row>
    <row r="379" spans="1:7" s="2" customFormat="1" x14ac:dyDescent="0.2">
      <c r="A379" s="36"/>
      <c r="B379" s="36"/>
      <c r="C379" s="131"/>
      <c r="F379" s="85"/>
      <c r="G379" s="85"/>
    </row>
    <row r="380" spans="1:7" s="2" customFormat="1" x14ac:dyDescent="0.2">
      <c r="A380" s="36"/>
      <c r="B380" s="36"/>
      <c r="C380" s="131"/>
      <c r="F380" s="85"/>
      <c r="G380" s="85"/>
    </row>
    <row r="381" spans="1:7" s="2" customFormat="1" x14ac:dyDescent="0.2">
      <c r="A381" s="36"/>
      <c r="B381" s="36"/>
      <c r="C381" s="131"/>
      <c r="F381" s="85"/>
      <c r="G381" s="85"/>
    </row>
    <row r="382" spans="1:7" s="2" customFormat="1" x14ac:dyDescent="0.2">
      <c r="A382" s="36"/>
      <c r="B382" s="36"/>
      <c r="C382" s="131"/>
      <c r="F382" s="85"/>
      <c r="G382" s="85"/>
    </row>
    <row r="383" spans="1:7" s="2" customFormat="1" x14ac:dyDescent="0.2">
      <c r="A383" s="36"/>
      <c r="B383" s="36"/>
      <c r="C383" s="131"/>
      <c r="F383" s="85"/>
      <c r="G383" s="85"/>
    </row>
    <row r="384" spans="1:7" s="2" customFormat="1" x14ac:dyDescent="0.2">
      <c r="A384" s="36"/>
      <c r="B384" s="36"/>
      <c r="C384" s="131"/>
      <c r="F384" s="85"/>
      <c r="G384" s="85"/>
    </row>
    <row r="385" spans="1:7" s="2" customFormat="1" x14ac:dyDescent="0.2">
      <c r="A385" s="36"/>
      <c r="B385" s="36"/>
      <c r="C385" s="131"/>
      <c r="F385" s="85"/>
      <c r="G385" s="85"/>
    </row>
    <row r="386" spans="1:7" s="2" customFormat="1" x14ac:dyDescent="0.2">
      <c r="A386" s="36"/>
      <c r="B386" s="36"/>
      <c r="C386" s="131"/>
      <c r="F386" s="85"/>
      <c r="G386" s="85"/>
    </row>
    <row r="387" spans="1:7" s="2" customFormat="1" x14ac:dyDescent="0.2">
      <c r="A387" s="36"/>
      <c r="B387" s="36"/>
      <c r="C387" s="131"/>
      <c r="F387" s="85"/>
      <c r="G387" s="85"/>
    </row>
    <row r="388" spans="1:7" s="2" customFormat="1" x14ac:dyDescent="0.2">
      <c r="A388" s="36"/>
      <c r="B388" s="36"/>
      <c r="C388" s="131"/>
      <c r="F388" s="85"/>
      <c r="G388" s="85"/>
    </row>
    <row r="389" spans="1:7" s="2" customFormat="1" x14ac:dyDescent="0.2">
      <c r="A389" s="36"/>
      <c r="B389" s="36"/>
      <c r="C389" s="131"/>
      <c r="F389" s="85"/>
      <c r="G389" s="85"/>
    </row>
    <row r="390" spans="1:7" s="2" customFormat="1" x14ac:dyDescent="0.2">
      <c r="A390" s="36"/>
      <c r="B390" s="36"/>
      <c r="C390" s="131"/>
      <c r="F390" s="85"/>
      <c r="G390" s="85"/>
    </row>
    <row r="391" spans="1:7" s="2" customFormat="1" x14ac:dyDescent="0.2">
      <c r="A391" s="36"/>
      <c r="B391" s="36"/>
      <c r="C391" s="131"/>
      <c r="F391" s="85"/>
      <c r="G391" s="85"/>
    </row>
    <row r="392" spans="1:7" s="2" customFormat="1" x14ac:dyDescent="0.2">
      <c r="A392" s="36"/>
      <c r="B392" s="36"/>
      <c r="C392" s="131"/>
      <c r="F392" s="85"/>
      <c r="G392" s="85"/>
    </row>
    <row r="393" spans="1:7" s="2" customFormat="1" x14ac:dyDescent="0.2">
      <c r="A393" s="36"/>
      <c r="B393" s="36"/>
      <c r="C393" s="131"/>
      <c r="F393" s="85"/>
      <c r="G393" s="85"/>
    </row>
    <row r="394" spans="1:7" s="2" customFormat="1" x14ac:dyDescent="0.2">
      <c r="A394" s="36"/>
      <c r="B394" s="36"/>
      <c r="C394" s="131"/>
      <c r="F394" s="85"/>
      <c r="G394" s="85"/>
    </row>
    <row r="395" spans="1:7" s="2" customFormat="1" x14ac:dyDescent="0.2">
      <c r="A395" s="36"/>
      <c r="B395" s="36"/>
      <c r="C395" s="131"/>
      <c r="F395" s="85"/>
      <c r="G395" s="85"/>
    </row>
    <row r="396" spans="1:7" s="2" customFormat="1" x14ac:dyDescent="0.2">
      <c r="A396" s="36"/>
      <c r="B396" s="36"/>
      <c r="C396" s="131"/>
      <c r="F396" s="85"/>
      <c r="G396" s="85"/>
    </row>
    <row r="397" spans="1:7" s="2" customFormat="1" x14ac:dyDescent="0.2">
      <c r="A397" s="36"/>
      <c r="B397" s="36"/>
      <c r="C397" s="131"/>
      <c r="F397" s="85"/>
      <c r="G397" s="85"/>
    </row>
    <row r="398" spans="1:7" s="2" customFormat="1" x14ac:dyDescent="0.2">
      <c r="A398" s="36"/>
      <c r="B398" s="36"/>
      <c r="C398" s="131"/>
      <c r="F398" s="85"/>
      <c r="G398" s="85"/>
    </row>
    <row r="399" spans="1:7" s="2" customFormat="1" x14ac:dyDescent="0.2">
      <c r="A399" s="36"/>
      <c r="B399" s="36"/>
      <c r="C399" s="131"/>
      <c r="F399" s="85"/>
      <c r="G399" s="85"/>
    </row>
    <row r="400" spans="1:7" s="2" customFormat="1" x14ac:dyDescent="0.2">
      <c r="A400" s="36"/>
      <c r="B400" s="36"/>
      <c r="C400" s="131"/>
      <c r="F400" s="85"/>
      <c r="G400" s="85"/>
    </row>
    <row r="401" spans="1:7" s="2" customFormat="1" x14ac:dyDescent="0.2">
      <c r="A401" s="36"/>
      <c r="B401" s="36"/>
      <c r="C401" s="131"/>
      <c r="F401" s="85"/>
      <c r="G401" s="85"/>
    </row>
    <row r="402" spans="1:7" s="2" customFormat="1" x14ac:dyDescent="0.2">
      <c r="A402" s="36"/>
      <c r="B402" s="36"/>
      <c r="C402" s="131"/>
      <c r="F402" s="85"/>
      <c r="G402" s="85"/>
    </row>
    <row r="403" spans="1:7" s="2" customFormat="1" x14ac:dyDescent="0.2">
      <c r="A403" s="36"/>
      <c r="B403" s="36"/>
      <c r="C403" s="131"/>
      <c r="F403" s="85"/>
      <c r="G403" s="85"/>
    </row>
    <row r="404" spans="1:7" s="2" customFormat="1" x14ac:dyDescent="0.2">
      <c r="A404" s="36"/>
      <c r="B404" s="36"/>
      <c r="C404" s="131"/>
      <c r="F404" s="85"/>
      <c r="G404" s="85"/>
    </row>
    <row r="405" spans="1:7" s="2" customFormat="1" x14ac:dyDescent="0.2">
      <c r="A405" s="36"/>
      <c r="B405" s="36"/>
      <c r="C405" s="131"/>
      <c r="F405" s="85"/>
      <c r="G405" s="85"/>
    </row>
  </sheetData>
  <mergeCells count="4">
    <mergeCell ref="A166:C166"/>
    <mergeCell ref="A1:H1"/>
    <mergeCell ref="A2:H2"/>
    <mergeCell ref="A4:C4"/>
  </mergeCells>
  <phoneticPr fontId="0" type="noConversion"/>
  <printOptions horizontalCentered="1"/>
  <pageMargins left="0.19685039370078741" right="0.19685039370078741" top="0.62992125984251968" bottom="0.62992125984251968" header="0.51181102362204722" footer="0.51181102362204722"/>
  <pageSetup paperSize="9" scale="90" firstPageNumber="456" orientation="portrait" useFirstPageNumber="1" r:id="rId1"/>
  <headerFooter alignWithMargins="0">
    <oddFooter>&amp;C&amp;P</oddFooter>
  </headerFooter>
  <rowBreaks count="1" manualBreakCount="1">
    <brk id="16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5"/>
  <sheetViews>
    <sheetView zoomScaleNormal="100" workbookViewId="0">
      <selection sqref="A1:H1"/>
    </sheetView>
  </sheetViews>
  <sheetFormatPr defaultColWidth="11.42578125" defaultRowHeight="12.75" x14ac:dyDescent="0.2"/>
  <cols>
    <col min="1" max="1" width="4.140625" style="46" customWidth="1"/>
    <col min="2" max="2" width="5.5703125" style="49" customWidth="1"/>
    <col min="3" max="3" width="47" style="89" customWidth="1"/>
    <col min="4" max="4" width="13.7109375" customWidth="1"/>
    <col min="5" max="5" width="12.7109375" customWidth="1"/>
    <col min="6" max="6" width="12.7109375" style="87" customWidth="1"/>
    <col min="7" max="7" width="8.140625" style="87" customWidth="1"/>
    <col min="8" max="8" width="8.42578125" customWidth="1"/>
    <col min="9" max="10" width="11.7109375" bestFit="1" customWidth="1"/>
  </cols>
  <sheetData>
    <row r="1" spans="1:9" s="2" customFormat="1" ht="32.450000000000003" customHeight="1" x14ac:dyDescent="0.2">
      <c r="A1" s="319" t="s">
        <v>73</v>
      </c>
      <c r="B1" s="319"/>
      <c r="C1" s="319"/>
      <c r="D1" s="319"/>
      <c r="E1" s="319"/>
      <c r="F1" s="319"/>
      <c r="G1" s="319"/>
      <c r="H1" s="319"/>
    </row>
    <row r="2" spans="1:9" s="2" customFormat="1" ht="27.6" customHeight="1" x14ac:dyDescent="0.2">
      <c r="A2" s="307" t="s">
        <v>249</v>
      </c>
      <c r="B2" s="307"/>
      <c r="C2" s="307"/>
      <c r="D2" s="94" t="s">
        <v>259</v>
      </c>
      <c r="E2" s="95" t="s">
        <v>251</v>
      </c>
      <c r="F2" s="96" t="s">
        <v>261</v>
      </c>
      <c r="G2" s="96" t="s">
        <v>244</v>
      </c>
      <c r="H2" s="97" t="s">
        <v>244</v>
      </c>
    </row>
    <row r="3" spans="1:9" s="2" customFormat="1" ht="13.5" customHeight="1" x14ac:dyDescent="0.2">
      <c r="A3" s="320">
        <v>1</v>
      </c>
      <c r="B3" s="320"/>
      <c r="C3" s="320"/>
      <c r="D3" s="94">
        <v>2</v>
      </c>
      <c r="E3" s="95">
        <v>3</v>
      </c>
      <c r="F3" s="95">
        <v>4</v>
      </c>
      <c r="G3" s="95" t="s">
        <v>248</v>
      </c>
      <c r="H3" s="97" t="s">
        <v>252</v>
      </c>
    </row>
    <row r="4" spans="1:9" s="2" customFormat="1" ht="20.45" customHeight="1" x14ac:dyDescent="0.2">
      <c r="A4" s="221">
        <v>3</v>
      </c>
      <c r="B4" s="10"/>
      <c r="C4" s="18" t="s">
        <v>37</v>
      </c>
      <c r="D4" s="222">
        <f>D5+D15+D45+D53+D59+D63+D68</f>
        <v>384483083.67999995</v>
      </c>
      <c r="E4" s="222">
        <f>E5+E15+E45+E53+E59+E63+E68</f>
        <v>1272111900</v>
      </c>
      <c r="F4" s="222">
        <f>F5+F15+F45+F53+F59+F63+F68</f>
        <v>496608562.09999996</v>
      </c>
      <c r="G4" s="223">
        <f>F4/D4*100</f>
        <v>129.16265583047615</v>
      </c>
      <c r="H4" s="223">
        <f t="shared" ref="H4:H35" si="0">F4/E4*100</f>
        <v>39.038119374561312</v>
      </c>
      <c r="I4" s="137"/>
    </row>
    <row r="5" spans="1:9" s="2" customFormat="1" ht="12" customHeight="1" x14ac:dyDescent="0.2">
      <c r="A5" s="224">
        <v>31</v>
      </c>
      <c r="B5" s="225"/>
      <c r="C5" s="226" t="s">
        <v>38</v>
      </c>
      <c r="D5" s="222">
        <f>D6+D10+D12</f>
        <v>24290338.279999997</v>
      </c>
      <c r="E5" s="222">
        <f t="shared" ref="E5" si="1">E6+E10+E12</f>
        <v>66365000</v>
      </c>
      <c r="F5" s="222">
        <f>F6+F10+F12</f>
        <v>26846797.280000001</v>
      </c>
      <c r="G5" s="223">
        <f t="shared" ref="G5:G68" si="2">F5/D5*100</f>
        <v>110.52459200251205</v>
      </c>
      <c r="H5" s="223">
        <f t="shared" si="0"/>
        <v>40.453246862050776</v>
      </c>
      <c r="I5" s="137"/>
    </row>
    <row r="6" spans="1:9" s="2" customFormat="1" x14ac:dyDescent="0.2">
      <c r="A6" s="224">
        <v>311</v>
      </c>
      <c r="B6" s="225"/>
      <c r="C6" s="226" t="s">
        <v>106</v>
      </c>
      <c r="D6" s="227">
        <f t="shared" ref="D6" si="3">SUM(D7:D9)</f>
        <v>20151303.999999996</v>
      </c>
      <c r="E6" s="227">
        <f t="shared" ref="E6" si="4">SUM(E7:E9)</f>
        <v>54245000</v>
      </c>
      <c r="F6" s="227">
        <f t="shared" ref="F6" si="5">SUM(F7:F9)</f>
        <v>22155794.41</v>
      </c>
      <c r="G6" s="223">
        <f t="shared" si="2"/>
        <v>109.94719949637009</v>
      </c>
      <c r="H6" s="223">
        <f t="shared" si="0"/>
        <v>40.84393844593972</v>
      </c>
      <c r="I6" s="137"/>
    </row>
    <row r="7" spans="1:9" s="25" customFormat="1" x14ac:dyDescent="0.2">
      <c r="A7" s="228"/>
      <c r="B7" s="229">
        <v>3111</v>
      </c>
      <c r="C7" s="230" t="s">
        <v>39</v>
      </c>
      <c r="D7" s="231">
        <v>19526543.629999999</v>
      </c>
      <c r="E7" s="231">
        <v>53490000</v>
      </c>
      <c r="F7" s="231">
        <v>21721683.34</v>
      </c>
      <c r="G7" s="232">
        <f t="shared" si="2"/>
        <v>111.24182421423244</v>
      </c>
      <c r="H7" s="232">
        <f t="shared" si="0"/>
        <v>40.608867713591323</v>
      </c>
      <c r="I7" s="138"/>
    </row>
    <row r="8" spans="1:9" s="25" customFormat="1" x14ac:dyDescent="0.2">
      <c r="A8" s="228"/>
      <c r="B8" s="229">
        <v>3112</v>
      </c>
      <c r="C8" s="230" t="s">
        <v>172</v>
      </c>
      <c r="D8" s="231">
        <v>111432.08</v>
      </c>
      <c r="E8" s="231">
        <v>235000</v>
      </c>
      <c r="F8" s="231">
        <v>101785.14</v>
      </c>
      <c r="G8" s="232">
        <f t="shared" si="2"/>
        <v>91.342762335585945</v>
      </c>
      <c r="H8" s="232">
        <f t="shared" si="0"/>
        <v>43.312825531914896</v>
      </c>
      <c r="I8" s="138"/>
    </row>
    <row r="9" spans="1:9" s="25" customFormat="1" x14ac:dyDescent="0.2">
      <c r="A9" s="228"/>
      <c r="B9" s="229">
        <v>3113</v>
      </c>
      <c r="C9" s="230" t="s">
        <v>40</v>
      </c>
      <c r="D9" s="231">
        <v>513328.29</v>
      </c>
      <c r="E9" s="231">
        <v>520000</v>
      </c>
      <c r="F9" s="231">
        <v>332325.93</v>
      </c>
      <c r="G9" s="232">
        <f t="shared" si="2"/>
        <v>64.739453576579621</v>
      </c>
      <c r="H9" s="232">
        <f t="shared" si="0"/>
        <v>63.908832692307691</v>
      </c>
      <c r="I9" s="138"/>
    </row>
    <row r="10" spans="1:9" s="2" customFormat="1" x14ac:dyDescent="0.2">
      <c r="A10" s="224">
        <v>312</v>
      </c>
      <c r="B10" s="10"/>
      <c r="C10" s="166" t="s">
        <v>41</v>
      </c>
      <c r="D10" s="222">
        <f t="shared" ref="D10:F10" si="6">D11</f>
        <v>836556.28</v>
      </c>
      <c r="E10" s="222">
        <f t="shared" si="6"/>
        <v>2500000</v>
      </c>
      <c r="F10" s="222">
        <f t="shared" si="6"/>
        <v>1173528.46</v>
      </c>
      <c r="G10" s="223">
        <f t="shared" si="2"/>
        <v>140.28087387019553</v>
      </c>
      <c r="H10" s="223">
        <f t="shared" si="0"/>
        <v>46.9411384</v>
      </c>
      <c r="I10" s="137"/>
    </row>
    <row r="11" spans="1:9" s="25" customFormat="1" x14ac:dyDescent="0.2">
      <c r="A11" s="228"/>
      <c r="B11" s="229">
        <v>3121</v>
      </c>
      <c r="C11" s="230" t="s">
        <v>41</v>
      </c>
      <c r="D11" s="231">
        <v>836556.28</v>
      </c>
      <c r="E11" s="231">
        <v>2500000</v>
      </c>
      <c r="F11" s="231">
        <v>1173528.46</v>
      </c>
      <c r="G11" s="223">
        <f t="shared" si="2"/>
        <v>140.28087387019553</v>
      </c>
      <c r="H11" s="223">
        <f t="shared" si="0"/>
        <v>46.9411384</v>
      </c>
      <c r="I11" s="138"/>
    </row>
    <row r="12" spans="1:9" s="2" customFormat="1" x14ac:dyDescent="0.2">
      <c r="A12" s="224">
        <v>313</v>
      </c>
      <c r="B12" s="10"/>
      <c r="C12" s="166" t="s">
        <v>42</v>
      </c>
      <c r="D12" s="222">
        <f>D13+D14</f>
        <v>3302478</v>
      </c>
      <c r="E12" s="222">
        <f>E13+E14</f>
        <v>9620000</v>
      </c>
      <c r="F12" s="222">
        <f>F13+F14</f>
        <v>3517474.41</v>
      </c>
      <c r="G12" s="223">
        <f t="shared" si="2"/>
        <v>106.51015419330577</v>
      </c>
      <c r="H12" s="223">
        <f t="shared" si="0"/>
        <v>36.564183056133061</v>
      </c>
      <c r="I12" s="137"/>
    </row>
    <row r="13" spans="1:9" s="25" customFormat="1" x14ac:dyDescent="0.2">
      <c r="A13" s="228"/>
      <c r="B13" s="229">
        <v>3132</v>
      </c>
      <c r="C13" s="230" t="s">
        <v>184</v>
      </c>
      <c r="D13" s="231">
        <v>2976070.45</v>
      </c>
      <c r="E13" s="231">
        <v>8560000</v>
      </c>
      <c r="F13" s="231">
        <v>3517474.41</v>
      </c>
      <c r="G13" s="232">
        <f t="shared" si="2"/>
        <v>118.19190671376747</v>
      </c>
      <c r="H13" s="232">
        <f t="shared" si="0"/>
        <v>41.091990771028044</v>
      </c>
      <c r="I13" s="138"/>
    </row>
    <row r="14" spans="1:9" s="25" customFormat="1" x14ac:dyDescent="0.2">
      <c r="A14" s="228"/>
      <c r="B14" s="229">
        <v>3133</v>
      </c>
      <c r="C14" s="230" t="s">
        <v>107</v>
      </c>
      <c r="D14" s="231">
        <v>326407.55</v>
      </c>
      <c r="E14" s="231">
        <v>1060000</v>
      </c>
      <c r="F14" s="231">
        <v>0</v>
      </c>
      <c r="G14" s="232">
        <f t="shared" si="2"/>
        <v>0</v>
      </c>
      <c r="H14" s="232">
        <f t="shared" si="0"/>
        <v>0</v>
      </c>
      <c r="I14" s="138"/>
    </row>
    <row r="15" spans="1:9" s="2" customFormat="1" ht="12.75" customHeight="1" x14ac:dyDescent="0.2">
      <c r="A15" s="221">
        <v>32</v>
      </c>
      <c r="B15" s="10"/>
      <c r="C15" s="162" t="s">
        <v>3</v>
      </c>
      <c r="D15" s="222">
        <f>D16+D21+D27+D37</f>
        <v>318116268.64999998</v>
      </c>
      <c r="E15" s="222">
        <f>E16+E21+E27+E37</f>
        <v>836871900</v>
      </c>
      <c r="F15" s="222">
        <f>F16+F21+F27+F37</f>
        <v>373220458.76999998</v>
      </c>
      <c r="G15" s="223">
        <f t="shared" si="2"/>
        <v>117.32202831180165</v>
      </c>
      <c r="H15" s="223">
        <f t="shared" si="0"/>
        <v>44.597083349315461</v>
      </c>
      <c r="I15" s="137"/>
    </row>
    <row r="16" spans="1:9" s="2" customFormat="1" x14ac:dyDescent="0.2">
      <c r="A16" s="221">
        <v>321</v>
      </c>
      <c r="B16" s="10"/>
      <c r="C16" s="162" t="s">
        <v>7</v>
      </c>
      <c r="D16" s="222">
        <f t="shared" ref="D16" si="7">D17+D18+D19+D20</f>
        <v>2171441.9699999997</v>
      </c>
      <c r="E16" s="222">
        <f t="shared" ref="E16" si="8">E17+E18+E19+E20</f>
        <v>6832000</v>
      </c>
      <c r="F16" s="222">
        <f t="shared" ref="F16" si="9">F17+F18+F19+F20</f>
        <v>1916352.32</v>
      </c>
      <c r="G16" s="223">
        <f t="shared" si="2"/>
        <v>88.252522815518773</v>
      </c>
      <c r="H16" s="223">
        <f t="shared" si="0"/>
        <v>28.049653395784546</v>
      </c>
      <c r="I16" s="137"/>
    </row>
    <row r="17" spans="1:9" s="25" customFormat="1" x14ac:dyDescent="0.2">
      <c r="A17" s="228"/>
      <c r="B17" s="229">
        <v>3211</v>
      </c>
      <c r="C17" s="233" t="s">
        <v>43</v>
      </c>
      <c r="D17" s="231">
        <v>698851.34</v>
      </c>
      <c r="E17" s="231">
        <v>2820000</v>
      </c>
      <c r="F17" s="231">
        <v>655988.71</v>
      </c>
      <c r="G17" s="232">
        <f t="shared" si="2"/>
        <v>93.866702752548207</v>
      </c>
      <c r="H17" s="232">
        <f t="shared" si="0"/>
        <v>23.2620109929078</v>
      </c>
      <c r="I17" s="138"/>
    </row>
    <row r="18" spans="1:9" s="25" customFormat="1" ht="13.5" customHeight="1" x14ac:dyDescent="0.2">
      <c r="A18" s="228"/>
      <c r="B18" s="229">
        <v>3212</v>
      </c>
      <c r="C18" s="233" t="s">
        <v>44</v>
      </c>
      <c r="D18" s="231">
        <v>849840.58</v>
      </c>
      <c r="E18" s="231">
        <v>1722000</v>
      </c>
      <c r="F18" s="231">
        <v>994091.89</v>
      </c>
      <c r="G18" s="232">
        <f t="shared" si="2"/>
        <v>116.97392586266004</v>
      </c>
      <c r="H18" s="232">
        <f t="shared" si="0"/>
        <v>57.728913472706154</v>
      </c>
      <c r="I18" s="138"/>
    </row>
    <row r="19" spans="1:9" s="25" customFormat="1" x14ac:dyDescent="0.2">
      <c r="A19" s="228"/>
      <c r="B19" s="234" t="s">
        <v>5</v>
      </c>
      <c r="C19" s="233" t="s">
        <v>6</v>
      </c>
      <c r="D19" s="231">
        <v>600306.05000000005</v>
      </c>
      <c r="E19" s="231">
        <v>2190000</v>
      </c>
      <c r="F19" s="231">
        <v>230840.92</v>
      </c>
      <c r="G19" s="232">
        <f t="shared" si="2"/>
        <v>38.453871987463728</v>
      </c>
      <c r="H19" s="232">
        <f t="shared" si="0"/>
        <v>10.540681278538813</v>
      </c>
      <c r="I19" s="138"/>
    </row>
    <row r="20" spans="1:9" s="25" customFormat="1" x14ac:dyDescent="0.2">
      <c r="A20" s="228"/>
      <c r="B20" s="234">
        <v>3214</v>
      </c>
      <c r="C20" s="233" t="s">
        <v>108</v>
      </c>
      <c r="D20" s="231">
        <v>22444</v>
      </c>
      <c r="E20" s="231">
        <v>100000</v>
      </c>
      <c r="F20" s="231">
        <v>35430.800000000003</v>
      </c>
      <c r="G20" s="232">
        <f t="shared" si="2"/>
        <v>157.86312600249511</v>
      </c>
      <c r="H20" s="232">
        <f t="shared" si="0"/>
        <v>35.430799999999998</v>
      </c>
      <c r="I20" s="138"/>
    </row>
    <row r="21" spans="1:9" s="2" customFormat="1" x14ac:dyDescent="0.2">
      <c r="A21" s="221">
        <v>322</v>
      </c>
      <c r="B21" s="7"/>
      <c r="C21" s="18" t="s">
        <v>45</v>
      </c>
      <c r="D21" s="222">
        <f t="shared" ref="D21" si="10">SUM(D22:D26)</f>
        <v>567240.99000000011</v>
      </c>
      <c r="E21" s="222">
        <f t="shared" ref="E21" si="11">SUM(E22:E26)</f>
        <v>1766500</v>
      </c>
      <c r="F21" s="222">
        <f t="shared" ref="F21" si="12">SUM(F22:F26)</f>
        <v>777247.39000000013</v>
      </c>
      <c r="G21" s="223">
        <f t="shared" si="2"/>
        <v>137.02243027253724</v>
      </c>
      <c r="H21" s="223">
        <f t="shared" si="0"/>
        <v>43.999286159071616</v>
      </c>
      <c r="I21" s="137"/>
    </row>
    <row r="22" spans="1:9" s="25" customFormat="1" x14ac:dyDescent="0.2">
      <c r="A22" s="228"/>
      <c r="B22" s="234">
        <v>3221</v>
      </c>
      <c r="C22" s="230" t="s">
        <v>46</v>
      </c>
      <c r="D22" s="231">
        <v>462905.9</v>
      </c>
      <c r="E22" s="231">
        <v>1007500</v>
      </c>
      <c r="F22" s="231">
        <v>575913.42000000004</v>
      </c>
      <c r="G22" s="232">
        <f t="shared" si="2"/>
        <v>124.41263332353292</v>
      </c>
      <c r="H22" s="232">
        <f t="shared" si="0"/>
        <v>57.16262233250621</v>
      </c>
      <c r="I22" s="138"/>
    </row>
    <row r="23" spans="1:9" s="25" customFormat="1" x14ac:dyDescent="0.2">
      <c r="A23" s="228"/>
      <c r="B23" s="234">
        <v>3223</v>
      </c>
      <c r="C23" s="230" t="s">
        <v>47</v>
      </c>
      <c r="D23" s="231">
        <v>98014.79</v>
      </c>
      <c r="E23" s="231">
        <v>290000</v>
      </c>
      <c r="F23" s="231">
        <v>95930.44</v>
      </c>
      <c r="G23" s="232">
        <f t="shared" si="2"/>
        <v>97.873433182890054</v>
      </c>
      <c r="H23" s="232">
        <f t="shared" si="0"/>
        <v>33.079462068965519</v>
      </c>
      <c r="I23" s="138"/>
    </row>
    <row r="24" spans="1:9" s="25" customFormat="1" x14ac:dyDescent="0.2">
      <c r="A24" s="228"/>
      <c r="B24" s="234">
        <v>3224</v>
      </c>
      <c r="C24" s="235" t="s">
        <v>8</v>
      </c>
      <c r="D24" s="231">
        <v>0</v>
      </c>
      <c r="E24" s="231">
        <v>139000</v>
      </c>
      <c r="F24" s="231">
        <v>1425</v>
      </c>
      <c r="G24" s="232" t="s">
        <v>156</v>
      </c>
      <c r="H24" s="232">
        <f t="shared" si="0"/>
        <v>1.025179856115108</v>
      </c>
      <c r="I24" s="138"/>
    </row>
    <row r="25" spans="1:9" s="25" customFormat="1" x14ac:dyDescent="0.2">
      <c r="A25" s="228"/>
      <c r="B25" s="234" t="s">
        <v>9</v>
      </c>
      <c r="C25" s="235" t="s">
        <v>10</v>
      </c>
      <c r="D25" s="231">
        <v>6320.3</v>
      </c>
      <c r="E25" s="231">
        <v>75000</v>
      </c>
      <c r="F25" s="231">
        <v>29562.31</v>
      </c>
      <c r="G25" s="232">
        <f t="shared" si="2"/>
        <v>467.73586696834013</v>
      </c>
      <c r="H25" s="232">
        <f t="shared" si="0"/>
        <v>39.416413333333331</v>
      </c>
      <c r="I25" s="138"/>
    </row>
    <row r="26" spans="1:9" s="25" customFormat="1" x14ac:dyDescent="0.2">
      <c r="A26" s="228"/>
      <c r="B26" s="234">
        <v>3227</v>
      </c>
      <c r="C26" s="230" t="s">
        <v>109</v>
      </c>
      <c r="D26" s="231">
        <v>0</v>
      </c>
      <c r="E26" s="231">
        <v>255000</v>
      </c>
      <c r="F26" s="231">
        <v>74416.22</v>
      </c>
      <c r="G26" s="232" t="s">
        <v>156</v>
      </c>
      <c r="H26" s="232">
        <f t="shared" si="0"/>
        <v>29.182831372549018</v>
      </c>
      <c r="I26" s="138"/>
    </row>
    <row r="27" spans="1:9" s="2" customFormat="1" x14ac:dyDescent="0.2">
      <c r="A27" s="221">
        <v>323</v>
      </c>
      <c r="B27" s="37"/>
      <c r="C27" s="18" t="s">
        <v>11</v>
      </c>
      <c r="D27" s="222">
        <f t="shared" ref="D27" si="13">SUM(D28:D36)</f>
        <v>10163269.35</v>
      </c>
      <c r="E27" s="222">
        <f t="shared" ref="E27" si="14">SUM(E28:E36)</f>
        <v>48839000</v>
      </c>
      <c r="F27" s="222">
        <f t="shared" ref="F27" si="15">SUM(F28:F36)</f>
        <v>13446122.389999999</v>
      </c>
      <c r="G27" s="223">
        <f t="shared" si="2"/>
        <v>132.30115159744338</v>
      </c>
      <c r="H27" s="223">
        <f t="shared" si="0"/>
        <v>27.531526833063737</v>
      </c>
      <c r="I27" s="137"/>
    </row>
    <row r="28" spans="1:9" s="25" customFormat="1" x14ac:dyDescent="0.2">
      <c r="A28" s="228"/>
      <c r="B28" s="229">
        <v>3231</v>
      </c>
      <c r="C28" s="230" t="s">
        <v>48</v>
      </c>
      <c r="D28" s="231">
        <v>689544.25</v>
      </c>
      <c r="E28" s="231">
        <v>2091000</v>
      </c>
      <c r="F28" s="231">
        <v>769472.28</v>
      </c>
      <c r="G28" s="232">
        <f t="shared" si="2"/>
        <v>111.59142868641136</v>
      </c>
      <c r="H28" s="232">
        <f t="shared" si="0"/>
        <v>36.799248206599714</v>
      </c>
      <c r="I28" s="138"/>
    </row>
    <row r="29" spans="1:9" s="25" customFormat="1" x14ac:dyDescent="0.2">
      <c r="A29" s="228"/>
      <c r="B29" s="229">
        <v>3232</v>
      </c>
      <c r="C29" s="235" t="s">
        <v>12</v>
      </c>
      <c r="D29" s="231">
        <v>1418349.76</v>
      </c>
      <c r="E29" s="231">
        <v>3370000</v>
      </c>
      <c r="F29" s="231">
        <v>2457842.2400000002</v>
      </c>
      <c r="G29" s="232">
        <f t="shared" si="2"/>
        <v>173.28886776136235</v>
      </c>
      <c r="H29" s="232">
        <f t="shared" si="0"/>
        <v>72.933004154302665</v>
      </c>
      <c r="I29" s="138"/>
    </row>
    <row r="30" spans="1:9" s="25" customFormat="1" x14ac:dyDescent="0.2">
      <c r="A30" s="228"/>
      <c r="B30" s="236">
        <v>3233</v>
      </c>
      <c r="C30" s="237" t="s">
        <v>49</v>
      </c>
      <c r="D30" s="231">
        <v>3161245.75</v>
      </c>
      <c r="E30" s="231">
        <v>12720000</v>
      </c>
      <c r="F30" s="231">
        <v>2671351.5499999998</v>
      </c>
      <c r="G30" s="232">
        <f t="shared" si="2"/>
        <v>84.503128236708577</v>
      </c>
      <c r="H30" s="232">
        <f t="shared" si="0"/>
        <v>21.00119143081761</v>
      </c>
      <c r="I30" s="138"/>
    </row>
    <row r="31" spans="1:9" s="25" customFormat="1" x14ac:dyDescent="0.2">
      <c r="A31" s="228"/>
      <c r="B31" s="229">
        <v>3234</v>
      </c>
      <c r="C31" s="233" t="s">
        <v>50</v>
      </c>
      <c r="D31" s="231">
        <v>106284.77</v>
      </c>
      <c r="E31" s="231">
        <v>280000</v>
      </c>
      <c r="F31" s="231">
        <v>103005.6</v>
      </c>
      <c r="G31" s="232">
        <f t="shared" si="2"/>
        <v>96.914731997820567</v>
      </c>
      <c r="H31" s="232">
        <f t="shared" si="0"/>
        <v>36.787714285714287</v>
      </c>
      <c r="I31" s="138"/>
    </row>
    <row r="32" spans="1:9" s="25" customFormat="1" x14ac:dyDescent="0.2">
      <c r="A32" s="228"/>
      <c r="B32" s="229">
        <v>3235</v>
      </c>
      <c r="C32" s="233" t="s">
        <v>51</v>
      </c>
      <c r="D32" s="231">
        <v>3616205.83</v>
      </c>
      <c r="E32" s="231">
        <v>9400000</v>
      </c>
      <c r="F32" s="231">
        <v>2643591.6</v>
      </c>
      <c r="G32" s="232">
        <f t="shared" si="2"/>
        <v>73.104013551131303</v>
      </c>
      <c r="H32" s="232">
        <f t="shared" si="0"/>
        <v>28.123314893617025</v>
      </c>
      <c r="I32" s="138"/>
    </row>
    <row r="33" spans="1:10" s="25" customFormat="1" x14ac:dyDescent="0.2">
      <c r="A33" s="228"/>
      <c r="B33" s="229">
        <v>3236</v>
      </c>
      <c r="C33" s="233" t="s">
        <v>52</v>
      </c>
      <c r="D33" s="231">
        <v>16821.66</v>
      </c>
      <c r="E33" s="231">
        <v>600000</v>
      </c>
      <c r="F33" s="231">
        <v>400196.19</v>
      </c>
      <c r="G33" s="232" t="s">
        <v>156</v>
      </c>
      <c r="H33" s="232">
        <f t="shared" si="0"/>
        <v>66.699365</v>
      </c>
      <c r="I33" s="138"/>
    </row>
    <row r="34" spans="1:10" s="25" customFormat="1" x14ac:dyDescent="0.2">
      <c r="A34" s="228"/>
      <c r="B34" s="229">
        <v>3237</v>
      </c>
      <c r="C34" s="235" t="s">
        <v>13</v>
      </c>
      <c r="D34" s="231">
        <v>847489.03</v>
      </c>
      <c r="E34" s="231">
        <v>15544000</v>
      </c>
      <c r="F34" s="231">
        <v>3862872.99</v>
      </c>
      <c r="G34" s="232">
        <f t="shared" si="2"/>
        <v>455.80212289001548</v>
      </c>
      <c r="H34" s="232">
        <f t="shared" si="0"/>
        <v>24.851215838908907</v>
      </c>
      <c r="I34" s="139"/>
      <c r="J34" s="56"/>
    </row>
    <row r="35" spans="1:10" s="25" customFormat="1" x14ac:dyDescent="0.2">
      <c r="A35" s="228"/>
      <c r="B35" s="229">
        <v>3238</v>
      </c>
      <c r="C35" s="235" t="s">
        <v>14</v>
      </c>
      <c r="D35" s="231">
        <v>221993.72</v>
      </c>
      <c r="E35" s="231">
        <v>3100000</v>
      </c>
      <c r="F35" s="231">
        <v>416318.75</v>
      </c>
      <c r="G35" s="232">
        <f t="shared" si="2"/>
        <v>187.53627354863914</v>
      </c>
      <c r="H35" s="232">
        <f t="shared" si="0"/>
        <v>13.429637096774194</v>
      </c>
      <c r="I35" s="138"/>
    </row>
    <row r="36" spans="1:10" s="25" customFormat="1" ht="13.5" customHeight="1" x14ac:dyDescent="0.2">
      <c r="A36" s="228"/>
      <c r="B36" s="229">
        <v>3239</v>
      </c>
      <c r="C36" s="235" t="s">
        <v>53</v>
      </c>
      <c r="D36" s="231">
        <v>85334.58</v>
      </c>
      <c r="E36" s="231">
        <v>1734000</v>
      </c>
      <c r="F36" s="231">
        <v>121471.19</v>
      </c>
      <c r="G36" s="232">
        <f t="shared" si="2"/>
        <v>142.3469711809679</v>
      </c>
      <c r="H36" s="232">
        <f t="shared" ref="H36:H67" si="16">F36/E36*100</f>
        <v>7.005258938869666</v>
      </c>
      <c r="I36" s="138"/>
    </row>
    <row r="37" spans="1:10" s="2" customFormat="1" ht="13.5" customHeight="1" x14ac:dyDescent="0.2">
      <c r="A37" s="224">
        <v>329</v>
      </c>
      <c r="B37" s="38"/>
      <c r="C37" s="226" t="s">
        <v>54</v>
      </c>
      <c r="D37" s="222">
        <f t="shared" ref="D37" si="17">SUM(D38:D44)</f>
        <v>305214316.33999997</v>
      </c>
      <c r="E37" s="222">
        <f t="shared" ref="E37" si="18">SUM(E38:E44)</f>
        <v>779434400</v>
      </c>
      <c r="F37" s="222">
        <f t="shared" ref="F37" si="19">SUM(F38:F44)</f>
        <v>357080736.66999996</v>
      </c>
      <c r="G37" s="223">
        <f t="shared" si="2"/>
        <v>116.99344282141153</v>
      </c>
      <c r="H37" s="223">
        <f t="shared" si="16"/>
        <v>45.812801779084936</v>
      </c>
      <c r="I37" s="137"/>
    </row>
    <row r="38" spans="1:10" s="25" customFormat="1" ht="24.75" customHeight="1" x14ac:dyDescent="0.2">
      <c r="A38" s="228"/>
      <c r="B38" s="229">
        <v>3291</v>
      </c>
      <c r="C38" s="230" t="s">
        <v>82</v>
      </c>
      <c r="D38" s="231">
        <v>90113.58</v>
      </c>
      <c r="E38" s="231">
        <v>200000</v>
      </c>
      <c r="F38" s="231">
        <v>89983.2</v>
      </c>
      <c r="G38" s="232">
        <f t="shared" si="2"/>
        <v>99.855315924636429</v>
      </c>
      <c r="H38" s="232">
        <f t="shared" si="16"/>
        <v>44.991599999999998</v>
      </c>
      <c r="I38" s="138"/>
    </row>
    <row r="39" spans="1:10" s="25" customFormat="1" ht="13.5" customHeight="1" x14ac:dyDescent="0.2">
      <c r="A39" s="228"/>
      <c r="B39" s="229">
        <v>3292</v>
      </c>
      <c r="C39" s="230" t="s">
        <v>55</v>
      </c>
      <c r="D39" s="231">
        <v>2507</v>
      </c>
      <c r="E39" s="231">
        <v>150000</v>
      </c>
      <c r="F39" s="231">
        <v>47110.81</v>
      </c>
      <c r="G39" s="232" t="s">
        <v>156</v>
      </c>
      <c r="H39" s="232">
        <f t="shared" si="16"/>
        <v>31.407206666666664</v>
      </c>
      <c r="I39" s="138"/>
    </row>
    <row r="40" spans="1:10" s="25" customFormat="1" ht="13.5" customHeight="1" x14ac:dyDescent="0.2">
      <c r="A40" s="228"/>
      <c r="B40" s="229">
        <v>3293</v>
      </c>
      <c r="C40" s="230" t="s">
        <v>56</v>
      </c>
      <c r="D40" s="231">
        <v>33034.33</v>
      </c>
      <c r="E40" s="231">
        <v>120000</v>
      </c>
      <c r="F40" s="231">
        <v>13622.74</v>
      </c>
      <c r="G40" s="232">
        <f t="shared" si="2"/>
        <v>41.2381301512699</v>
      </c>
      <c r="H40" s="232">
        <f t="shared" si="16"/>
        <v>11.352283333333334</v>
      </c>
      <c r="I40" s="138"/>
    </row>
    <row r="41" spans="1:10" s="25" customFormat="1" ht="13.5" customHeight="1" x14ac:dyDescent="0.2">
      <c r="A41" s="228"/>
      <c r="B41" s="229">
        <v>3294</v>
      </c>
      <c r="C41" s="230" t="s">
        <v>162</v>
      </c>
      <c r="D41" s="231">
        <v>6329.26</v>
      </c>
      <c r="E41" s="231">
        <v>20000</v>
      </c>
      <c r="F41" s="231">
        <v>6053.76</v>
      </c>
      <c r="G41" s="232">
        <f t="shared" si="2"/>
        <v>95.647200462613327</v>
      </c>
      <c r="H41" s="232">
        <f t="shared" si="16"/>
        <v>30.268800000000002</v>
      </c>
      <c r="I41" s="138"/>
    </row>
    <row r="42" spans="1:10" s="25" customFormat="1" ht="13.5" customHeight="1" x14ac:dyDescent="0.2">
      <c r="A42" s="228"/>
      <c r="B42" s="229">
        <v>3295</v>
      </c>
      <c r="C42" s="230" t="s">
        <v>110</v>
      </c>
      <c r="D42" s="231">
        <v>84734.33</v>
      </c>
      <c r="E42" s="231">
        <v>150000</v>
      </c>
      <c r="F42" s="231">
        <v>45072.639999999999</v>
      </c>
      <c r="G42" s="232">
        <f t="shared" si="2"/>
        <v>53.192891240185645</v>
      </c>
      <c r="H42" s="232">
        <f t="shared" si="16"/>
        <v>30.048426666666668</v>
      </c>
      <c r="I42" s="138"/>
    </row>
    <row r="43" spans="1:10" s="25" customFormat="1" ht="13.5" customHeight="1" x14ac:dyDescent="0.2">
      <c r="A43" s="228"/>
      <c r="B43" s="229">
        <v>3296</v>
      </c>
      <c r="C43" s="230" t="s">
        <v>173</v>
      </c>
      <c r="D43" s="231">
        <v>0</v>
      </c>
      <c r="E43" s="231">
        <v>1500000</v>
      </c>
      <c r="F43" s="231">
        <v>825</v>
      </c>
      <c r="G43" s="232" t="s">
        <v>156</v>
      </c>
      <c r="H43" s="232">
        <f t="shared" si="16"/>
        <v>5.5E-2</v>
      </c>
      <c r="I43" s="138"/>
    </row>
    <row r="44" spans="1:10" s="25" customFormat="1" ht="13.5" customHeight="1" x14ac:dyDescent="0.2">
      <c r="A44" s="228"/>
      <c r="B44" s="229">
        <v>3299</v>
      </c>
      <c r="C44" s="230" t="s">
        <v>54</v>
      </c>
      <c r="D44" s="231">
        <v>304997597.83999997</v>
      </c>
      <c r="E44" s="231">
        <v>777294400</v>
      </c>
      <c r="F44" s="231">
        <v>356878068.51999998</v>
      </c>
      <c r="G44" s="232">
        <f t="shared" si="2"/>
        <v>117.01012435750928</v>
      </c>
      <c r="H44" s="232">
        <f t="shared" si="16"/>
        <v>45.912857280330336</v>
      </c>
      <c r="I44" s="140"/>
      <c r="J44" s="50"/>
    </row>
    <row r="45" spans="1:10" s="2" customFormat="1" ht="13.5" customHeight="1" x14ac:dyDescent="0.2">
      <c r="A45" s="221">
        <v>34</v>
      </c>
      <c r="B45" s="37"/>
      <c r="C45" s="162" t="s">
        <v>15</v>
      </c>
      <c r="D45" s="222">
        <f>D46+D48</f>
        <v>5503650.5099999998</v>
      </c>
      <c r="E45" s="222">
        <f>E46+E48</f>
        <v>10867000</v>
      </c>
      <c r="F45" s="222">
        <f>F46+F48</f>
        <v>6490509.4900000002</v>
      </c>
      <c r="G45" s="223">
        <f t="shared" si="2"/>
        <v>117.9309892262763</v>
      </c>
      <c r="H45" s="223">
        <f t="shared" si="16"/>
        <v>59.726782828747581</v>
      </c>
      <c r="I45" s="137"/>
    </row>
    <row r="46" spans="1:10" s="19" customFormat="1" ht="13.5" customHeight="1" x14ac:dyDescent="0.2">
      <c r="A46" s="224">
        <v>342</v>
      </c>
      <c r="B46" s="238"/>
      <c r="C46" s="239" t="s">
        <v>226</v>
      </c>
      <c r="D46" s="227">
        <f>D47</f>
        <v>3969933.34</v>
      </c>
      <c r="E46" s="227">
        <f>E47</f>
        <v>8100000</v>
      </c>
      <c r="F46" s="227">
        <f>F47</f>
        <v>3991866.68</v>
      </c>
      <c r="G46" s="240">
        <f t="shared" si="2"/>
        <v>100.55248635484647</v>
      </c>
      <c r="H46" s="240">
        <f t="shared" si="16"/>
        <v>49.282304691358028</v>
      </c>
      <c r="I46" s="141"/>
    </row>
    <row r="47" spans="1:10" s="2" customFormat="1" ht="25.5" x14ac:dyDescent="0.2">
      <c r="A47" s="241"/>
      <c r="B47" s="229">
        <v>3423</v>
      </c>
      <c r="C47" s="242" t="s">
        <v>227</v>
      </c>
      <c r="D47" s="243">
        <v>3969933.34</v>
      </c>
      <c r="E47" s="243">
        <v>8100000</v>
      </c>
      <c r="F47" s="243">
        <v>3991866.68</v>
      </c>
      <c r="G47" s="244">
        <f t="shared" si="2"/>
        <v>100.55248635484647</v>
      </c>
      <c r="H47" s="244">
        <f t="shared" si="16"/>
        <v>49.282304691358028</v>
      </c>
      <c r="I47" s="137"/>
    </row>
    <row r="48" spans="1:10" s="2" customFormat="1" ht="13.5" customHeight="1" x14ac:dyDescent="0.2">
      <c r="A48" s="224">
        <v>343</v>
      </c>
      <c r="B48" s="38"/>
      <c r="C48" s="226" t="s">
        <v>61</v>
      </c>
      <c r="D48" s="222">
        <f>SUM(D49:D52)</f>
        <v>1533717.17</v>
      </c>
      <c r="E48" s="222">
        <f>SUM(E49:E52)</f>
        <v>2767000</v>
      </c>
      <c r="F48" s="222">
        <f>SUM(F49:F52)</f>
        <v>2498642.81</v>
      </c>
      <c r="G48" s="223">
        <f t="shared" si="2"/>
        <v>162.91418384525227</v>
      </c>
      <c r="H48" s="223">
        <f t="shared" si="16"/>
        <v>90.301511022768338</v>
      </c>
      <c r="I48" s="137"/>
    </row>
    <row r="49" spans="1:10" s="25" customFormat="1" ht="13.5" customHeight="1" x14ac:dyDescent="0.2">
      <c r="A49" s="228"/>
      <c r="B49" s="228">
        <v>3431</v>
      </c>
      <c r="C49" s="230" t="s">
        <v>62</v>
      </c>
      <c r="D49" s="231">
        <v>185405.17</v>
      </c>
      <c r="E49" s="231">
        <v>975000</v>
      </c>
      <c r="F49" s="231">
        <v>185523.1</v>
      </c>
      <c r="G49" s="232">
        <f t="shared" si="2"/>
        <v>100.0636066405268</v>
      </c>
      <c r="H49" s="232">
        <f t="shared" si="16"/>
        <v>19.028010256410258</v>
      </c>
      <c r="I49" s="138"/>
    </row>
    <row r="50" spans="1:10" s="25" customFormat="1" ht="25.5" customHeight="1" x14ac:dyDescent="0.2">
      <c r="A50" s="228"/>
      <c r="B50" s="228">
        <v>3432</v>
      </c>
      <c r="C50" s="230" t="s">
        <v>120</v>
      </c>
      <c r="D50" s="231">
        <v>1331171.3799999999</v>
      </c>
      <c r="E50" s="231">
        <v>1314000</v>
      </c>
      <c r="F50" s="231">
        <v>2313119.71</v>
      </c>
      <c r="G50" s="232">
        <f t="shared" si="2"/>
        <v>173.76573330475301</v>
      </c>
      <c r="H50" s="232">
        <f t="shared" si="16"/>
        <v>176.03650761035007</v>
      </c>
      <c r="I50" s="138"/>
    </row>
    <row r="51" spans="1:10" s="25" customFormat="1" ht="13.5" customHeight="1" x14ac:dyDescent="0.2">
      <c r="A51" s="228"/>
      <c r="B51" s="228">
        <v>3433</v>
      </c>
      <c r="C51" s="230" t="s">
        <v>77</v>
      </c>
      <c r="D51" s="231">
        <v>17140.62</v>
      </c>
      <c r="E51" s="231">
        <v>65000</v>
      </c>
      <c r="F51" s="231">
        <v>0</v>
      </c>
      <c r="G51" s="232">
        <f t="shared" si="2"/>
        <v>0</v>
      </c>
      <c r="H51" s="232">
        <f t="shared" si="16"/>
        <v>0</v>
      </c>
      <c r="I51" s="138"/>
    </row>
    <row r="52" spans="1:10" s="25" customFormat="1" ht="13.5" customHeight="1" x14ac:dyDescent="0.2">
      <c r="A52" s="228"/>
      <c r="B52" s="228">
        <v>3434</v>
      </c>
      <c r="C52" s="245" t="s">
        <v>235</v>
      </c>
      <c r="D52" s="231">
        <v>0</v>
      </c>
      <c r="E52" s="231">
        <v>413000</v>
      </c>
      <c r="F52" s="231">
        <v>0</v>
      </c>
      <c r="G52" s="232" t="s">
        <v>156</v>
      </c>
      <c r="H52" s="232">
        <f t="shared" si="16"/>
        <v>0</v>
      </c>
      <c r="I52" s="138"/>
    </row>
    <row r="53" spans="1:10" s="2" customFormat="1" ht="12" customHeight="1" x14ac:dyDescent="0.2">
      <c r="A53" s="221">
        <v>35</v>
      </c>
      <c r="B53" s="37"/>
      <c r="C53" s="162" t="s">
        <v>16</v>
      </c>
      <c r="D53" s="222">
        <f>D54+D56</f>
        <v>556227.78</v>
      </c>
      <c r="E53" s="222">
        <f>E54+E56</f>
        <v>37034000</v>
      </c>
      <c r="F53" s="222">
        <f>F54+F56</f>
        <v>3056572.51</v>
      </c>
      <c r="G53" s="223">
        <f t="shared" si="2"/>
        <v>549.51813266140709</v>
      </c>
      <c r="H53" s="223">
        <f t="shared" si="16"/>
        <v>8.2534225576497278</v>
      </c>
      <c r="I53" s="137"/>
    </row>
    <row r="54" spans="1:10" s="2" customFormat="1" ht="13.5" customHeight="1" x14ac:dyDescent="0.2">
      <c r="A54" s="221">
        <v>351</v>
      </c>
      <c r="B54" s="37"/>
      <c r="C54" s="162" t="s">
        <v>0</v>
      </c>
      <c r="D54" s="222">
        <f>D55</f>
        <v>33553.57</v>
      </c>
      <c r="E54" s="222">
        <f>E55</f>
        <v>5098000</v>
      </c>
      <c r="F54" s="222">
        <f>F55</f>
        <v>507378.96</v>
      </c>
      <c r="G54" s="223" t="s">
        <v>156</v>
      </c>
      <c r="H54" s="223">
        <f t="shared" si="16"/>
        <v>9.9525100039231074</v>
      </c>
      <c r="I54" s="137"/>
    </row>
    <row r="55" spans="1:10" s="25" customFormat="1" ht="13.5" customHeight="1" x14ac:dyDescent="0.2">
      <c r="A55" s="228"/>
      <c r="B55" s="234" t="s">
        <v>17</v>
      </c>
      <c r="C55" s="233" t="s">
        <v>0</v>
      </c>
      <c r="D55" s="243">
        <v>33553.57</v>
      </c>
      <c r="E55" s="243">
        <v>5098000</v>
      </c>
      <c r="F55" s="243">
        <v>507378.96</v>
      </c>
      <c r="G55" s="244" t="s">
        <v>156</v>
      </c>
      <c r="H55" s="244">
        <f t="shared" si="16"/>
        <v>9.9525100039231074</v>
      </c>
      <c r="I55" s="138"/>
    </row>
    <row r="56" spans="1:10" s="2" customFormat="1" ht="26.25" customHeight="1" x14ac:dyDescent="0.2">
      <c r="A56" s="221">
        <v>352</v>
      </c>
      <c r="B56" s="37"/>
      <c r="C56" s="18" t="s">
        <v>214</v>
      </c>
      <c r="D56" s="222">
        <f t="shared" ref="D56" si="20">D57+D58</f>
        <v>522674.21</v>
      </c>
      <c r="E56" s="222">
        <f t="shared" ref="E56" si="21">E57+E58</f>
        <v>31936000</v>
      </c>
      <c r="F56" s="222">
        <f t="shared" ref="F56" si="22">F57+F58</f>
        <v>2549193.5499999998</v>
      </c>
      <c r="G56" s="223">
        <f t="shared" si="2"/>
        <v>487.7213187924462</v>
      </c>
      <c r="H56" s="223">
        <f t="shared" si="16"/>
        <v>7.9821942322144279</v>
      </c>
      <c r="I56" s="137"/>
    </row>
    <row r="57" spans="1:10" s="25" customFormat="1" ht="27" customHeight="1" x14ac:dyDescent="0.2">
      <c r="A57" s="228"/>
      <c r="B57" s="229">
        <v>3522</v>
      </c>
      <c r="C57" s="233" t="s">
        <v>215</v>
      </c>
      <c r="D57" s="231">
        <v>522674.21</v>
      </c>
      <c r="E57" s="231">
        <v>27388000</v>
      </c>
      <c r="F57" s="231">
        <v>2318893.21</v>
      </c>
      <c r="G57" s="232">
        <f t="shared" si="2"/>
        <v>443.6593896607219</v>
      </c>
      <c r="H57" s="232">
        <f t="shared" si="16"/>
        <v>8.4668220023367891</v>
      </c>
      <c r="I57" s="138"/>
    </row>
    <row r="58" spans="1:10" s="25" customFormat="1" ht="13.5" customHeight="1" x14ac:dyDescent="0.2">
      <c r="A58" s="228"/>
      <c r="B58" s="229">
        <v>3523</v>
      </c>
      <c r="C58" s="233" t="s">
        <v>111</v>
      </c>
      <c r="D58" s="231">
        <v>0</v>
      </c>
      <c r="E58" s="231">
        <v>4548000</v>
      </c>
      <c r="F58" s="231">
        <v>230300.34</v>
      </c>
      <c r="G58" s="232" t="s">
        <v>156</v>
      </c>
      <c r="H58" s="232">
        <f t="shared" si="16"/>
        <v>5.0637717678100262</v>
      </c>
      <c r="I58" s="138"/>
    </row>
    <row r="59" spans="1:10" s="2" customFormat="1" ht="12" customHeight="1" x14ac:dyDescent="0.2">
      <c r="A59" s="221">
        <v>36</v>
      </c>
      <c r="B59" s="6"/>
      <c r="C59" s="246" t="s">
        <v>218</v>
      </c>
      <c r="D59" s="222">
        <f t="shared" ref="D59:F59" si="23">D60</f>
        <v>22519033.789999999</v>
      </c>
      <c r="E59" s="222">
        <f t="shared" si="23"/>
        <v>233141000</v>
      </c>
      <c r="F59" s="222">
        <f t="shared" si="23"/>
        <v>77710890.870000005</v>
      </c>
      <c r="G59" s="223">
        <f t="shared" si="2"/>
        <v>345.08980977909005</v>
      </c>
      <c r="H59" s="223">
        <f t="shared" si="16"/>
        <v>33.332142724788866</v>
      </c>
      <c r="I59" s="137"/>
    </row>
    <row r="60" spans="1:10" s="2" customFormat="1" ht="12.75" customHeight="1" x14ac:dyDescent="0.2">
      <c r="A60" s="221">
        <v>363</v>
      </c>
      <c r="B60" s="6"/>
      <c r="C60" s="166" t="s">
        <v>112</v>
      </c>
      <c r="D60" s="222">
        <f t="shared" ref="D60" si="24">D61+D62</f>
        <v>22519033.789999999</v>
      </c>
      <c r="E60" s="222">
        <f t="shared" ref="E60" si="25">E61+E62</f>
        <v>233141000</v>
      </c>
      <c r="F60" s="222">
        <f t="shared" ref="F60" si="26">F61+F62</f>
        <v>77710890.870000005</v>
      </c>
      <c r="G60" s="223">
        <f t="shared" si="2"/>
        <v>345.08980977909005</v>
      </c>
      <c r="H60" s="223">
        <f t="shared" si="16"/>
        <v>33.332142724788866</v>
      </c>
      <c r="I60" s="137"/>
    </row>
    <row r="61" spans="1:10" s="25" customFormat="1" ht="14.25" customHeight="1" x14ac:dyDescent="0.2">
      <c r="A61" s="228"/>
      <c r="B61" s="234">
        <v>3631</v>
      </c>
      <c r="C61" s="230" t="s">
        <v>138</v>
      </c>
      <c r="D61" s="231">
        <v>1363316.38</v>
      </c>
      <c r="E61" s="231">
        <v>8241000</v>
      </c>
      <c r="F61" s="231">
        <v>847128.39</v>
      </c>
      <c r="G61" s="232">
        <f t="shared" si="2"/>
        <v>62.137329414321286</v>
      </c>
      <c r="H61" s="232">
        <f t="shared" si="16"/>
        <v>10.279436840189298</v>
      </c>
      <c r="I61" s="138"/>
    </row>
    <row r="62" spans="1:10" s="25" customFormat="1" ht="13.5" customHeight="1" x14ac:dyDescent="0.2">
      <c r="A62" s="228"/>
      <c r="B62" s="234" t="s">
        <v>18</v>
      </c>
      <c r="C62" s="235" t="s">
        <v>113</v>
      </c>
      <c r="D62" s="231">
        <v>21155717.41</v>
      </c>
      <c r="E62" s="231">
        <v>224900000</v>
      </c>
      <c r="F62" s="231">
        <v>76863762.480000004</v>
      </c>
      <c r="G62" s="232">
        <f t="shared" si="2"/>
        <v>363.32382868598734</v>
      </c>
      <c r="H62" s="232">
        <f t="shared" si="16"/>
        <v>34.176861929746558</v>
      </c>
      <c r="I62" s="140"/>
      <c r="J62" s="50"/>
    </row>
    <row r="63" spans="1:10" s="24" customFormat="1" ht="26.25" customHeight="1" x14ac:dyDescent="0.2">
      <c r="A63" s="84">
        <v>37</v>
      </c>
      <c r="B63" s="247"/>
      <c r="C63" s="248" t="s">
        <v>144</v>
      </c>
      <c r="D63" s="222">
        <f t="shared" ref="D63" si="27">D64+D66</f>
        <v>91035</v>
      </c>
      <c r="E63" s="222">
        <f t="shared" ref="E63" si="28">E64+E66</f>
        <v>308000</v>
      </c>
      <c r="F63" s="222">
        <f t="shared" ref="F63" si="29">F64+F66</f>
        <v>1300</v>
      </c>
      <c r="G63" s="223">
        <f t="shared" si="2"/>
        <v>1.428022189267864</v>
      </c>
      <c r="H63" s="223">
        <f t="shared" si="16"/>
        <v>0.42207792207792205</v>
      </c>
      <c r="I63" s="142"/>
    </row>
    <row r="64" spans="1:10" s="24" customFormat="1" ht="13.5" customHeight="1" x14ac:dyDescent="0.2">
      <c r="A64" s="84">
        <v>371</v>
      </c>
      <c r="B64" s="247"/>
      <c r="C64" s="248" t="s">
        <v>179</v>
      </c>
      <c r="D64" s="222">
        <f t="shared" ref="D64:F64" si="30">D65</f>
        <v>0</v>
      </c>
      <c r="E64" s="222">
        <f t="shared" si="30"/>
        <v>8000</v>
      </c>
      <c r="F64" s="222">
        <f t="shared" si="30"/>
        <v>0</v>
      </c>
      <c r="G64" s="223" t="s">
        <v>156</v>
      </c>
      <c r="H64" s="223">
        <f t="shared" si="16"/>
        <v>0</v>
      </c>
      <c r="I64" s="142"/>
    </row>
    <row r="65" spans="1:9" s="24" customFormat="1" ht="27" customHeight="1" x14ac:dyDescent="0.2">
      <c r="A65" s="84"/>
      <c r="B65" s="234">
        <v>3712</v>
      </c>
      <c r="C65" s="230" t="s">
        <v>178</v>
      </c>
      <c r="D65" s="231">
        <v>0</v>
      </c>
      <c r="E65" s="231">
        <v>8000</v>
      </c>
      <c r="F65" s="231">
        <v>0</v>
      </c>
      <c r="G65" s="232" t="s">
        <v>156</v>
      </c>
      <c r="H65" s="232">
        <f t="shared" si="16"/>
        <v>0</v>
      </c>
      <c r="I65" s="142"/>
    </row>
    <row r="66" spans="1:9" s="24" customFormat="1" ht="13.5" customHeight="1" x14ac:dyDescent="0.2">
      <c r="A66" s="84">
        <v>372</v>
      </c>
      <c r="B66" s="247"/>
      <c r="C66" s="248" t="s">
        <v>145</v>
      </c>
      <c r="D66" s="222">
        <f t="shared" ref="D66:F66" si="31">D67</f>
        <v>91035</v>
      </c>
      <c r="E66" s="222">
        <f t="shared" si="31"/>
        <v>300000</v>
      </c>
      <c r="F66" s="222">
        <f t="shared" si="31"/>
        <v>1300</v>
      </c>
      <c r="G66" s="223">
        <f t="shared" si="2"/>
        <v>1.428022189267864</v>
      </c>
      <c r="H66" s="223">
        <f t="shared" si="16"/>
        <v>0.43333333333333329</v>
      </c>
      <c r="I66" s="142"/>
    </row>
    <row r="67" spans="1:9" s="25" customFormat="1" ht="13.5" customHeight="1" x14ac:dyDescent="0.2">
      <c r="A67" s="228"/>
      <c r="B67" s="234">
        <v>3721</v>
      </c>
      <c r="C67" s="230" t="s">
        <v>137</v>
      </c>
      <c r="D67" s="231">
        <v>91035</v>
      </c>
      <c r="E67" s="231">
        <v>300000</v>
      </c>
      <c r="F67" s="231">
        <v>1300</v>
      </c>
      <c r="G67" s="232">
        <f t="shared" si="2"/>
        <v>1.428022189267864</v>
      </c>
      <c r="H67" s="232">
        <f t="shared" si="16"/>
        <v>0.43333333333333329</v>
      </c>
      <c r="I67" s="138"/>
    </row>
    <row r="68" spans="1:9" s="2" customFormat="1" ht="13.5" customHeight="1" x14ac:dyDescent="0.2">
      <c r="A68" s="224">
        <v>38</v>
      </c>
      <c r="B68" s="37"/>
      <c r="C68" s="249" t="s">
        <v>57</v>
      </c>
      <c r="D68" s="222">
        <f t="shared" ref="D68" si="32">D69+D71+D74</f>
        <v>13406529.670000002</v>
      </c>
      <c r="E68" s="222">
        <f t="shared" ref="E68" si="33">E69+E71+E74</f>
        <v>87525000</v>
      </c>
      <c r="F68" s="222">
        <f t="shared" ref="F68" si="34">F69+F71+F74</f>
        <v>9282033.1799999997</v>
      </c>
      <c r="G68" s="223">
        <f t="shared" si="2"/>
        <v>69.235166806593867</v>
      </c>
      <c r="H68" s="223">
        <f t="shared" ref="H68:H89" si="35">F68/E68*100</f>
        <v>10.605007917737789</v>
      </c>
      <c r="I68" s="137"/>
    </row>
    <row r="69" spans="1:9" s="2" customFormat="1" ht="13.5" customHeight="1" x14ac:dyDescent="0.2">
      <c r="A69" s="224">
        <v>381</v>
      </c>
      <c r="B69" s="37"/>
      <c r="C69" s="249" t="s">
        <v>36</v>
      </c>
      <c r="D69" s="222">
        <f t="shared" ref="D69:F69" si="36">D70</f>
        <v>168236.07</v>
      </c>
      <c r="E69" s="222">
        <f t="shared" si="36"/>
        <v>2480000</v>
      </c>
      <c r="F69" s="222">
        <f t="shared" si="36"/>
        <v>94099.46</v>
      </c>
      <c r="G69" s="223">
        <f t="shared" ref="G69:G87" si="37">F69/D69*100</f>
        <v>55.932987497865348</v>
      </c>
      <c r="H69" s="223">
        <f t="shared" si="35"/>
        <v>3.7943330645161288</v>
      </c>
      <c r="I69" s="137"/>
    </row>
    <row r="70" spans="1:9" s="25" customFormat="1" ht="13.5" customHeight="1" x14ac:dyDescent="0.2">
      <c r="A70" s="228"/>
      <c r="B70" s="229">
        <v>3811</v>
      </c>
      <c r="C70" s="233" t="s">
        <v>19</v>
      </c>
      <c r="D70" s="231">
        <v>168236.07</v>
      </c>
      <c r="E70" s="231">
        <v>2480000</v>
      </c>
      <c r="F70" s="231">
        <v>94099.46</v>
      </c>
      <c r="G70" s="232">
        <f t="shared" si="37"/>
        <v>55.932987497865348</v>
      </c>
      <c r="H70" s="232">
        <f t="shared" si="35"/>
        <v>3.7943330645161288</v>
      </c>
      <c r="I70" s="138"/>
    </row>
    <row r="71" spans="1:9" s="2" customFormat="1" ht="13.5" customHeight="1" x14ac:dyDescent="0.2">
      <c r="A71" s="224">
        <v>382</v>
      </c>
      <c r="B71" s="250"/>
      <c r="C71" s="249" t="s">
        <v>81</v>
      </c>
      <c r="D71" s="222">
        <f t="shared" ref="D71" si="38">D72+D73</f>
        <v>5513995.0600000005</v>
      </c>
      <c r="E71" s="222">
        <f t="shared" ref="E71" si="39">E72+E73</f>
        <v>40326000</v>
      </c>
      <c r="F71" s="222">
        <f t="shared" ref="F71" si="40">F72+F73</f>
        <v>3688241.2199999997</v>
      </c>
      <c r="G71" s="223">
        <f t="shared" si="37"/>
        <v>66.88872913136052</v>
      </c>
      <c r="H71" s="223">
        <f t="shared" si="35"/>
        <v>9.1460626394881714</v>
      </c>
      <c r="I71" s="137"/>
    </row>
    <row r="72" spans="1:9" s="25" customFormat="1" ht="13.5" customHeight="1" x14ac:dyDescent="0.2">
      <c r="A72" s="228"/>
      <c r="B72" s="229">
        <v>3821</v>
      </c>
      <c r="C72" s="233" t="s">
        <v>105</v>
      </c>
      <c r="D72" s="231">
        <v>3823454.62</v>
      </c>
      <c r="E72" s="231">
        <v>2723000</v>
      </c>
      <c r="F72" s="231">
        <v>1433386.89</v>
      </c>
      <c r="G72" s="232">
        <f t="shared" si="37"/>
        <v>37.489313525578076</v>
      </c>
      <c r="H72" s="232">
        <f t="shared" si="35"/>
        <v>52.639988615497614</v>
      </c>
      <c r="I72" s="138"/>
    </row>
    <row r="73" spans="1:9" s="25" customFormat="1" ht="13.5" customHeight="1" x14ac:dyDescent="0.2">
      <c r="A73" s="228"/>
      <c r="B73" s="229">
        <v>3822</v>
      </c>
      <c r="C73" s="233" t="s">
        <v>80</v>
      </c>
      <c r="D73" s="231">
        <v>1690540.44</v>
      </c>
      <c r="E73" s="231">
        <v>37603000</v>
      </c>
      <c r="F73" s="231">
        <v>2254854.33</v>
      </c>
      <c r="G73" s="232">
        <f t="shared" si="37"/>
        <v>133.38067973103324</v>
      </c>
      <c r="H73" s="232">
        <f t="shared" si="35"/>
        <v>5.9964745631997447</v>
      </c>
      <c r="I73" s="138"/>
    </row>
    <row r="74" spans="1:9" s="24" customFormat="1" ht="13.5" customHeight="1" x14ac:dyDescent="0.2">
      <c r="A74" s="84">
        <v>386</v>
      </c>
      <c r="B74" s="251"/>
      <c r="C74" s="215" t="s">
        <v>114</v>
      </c>
      <c r="D74" s="222">
        <f>D75+D76</f>
        <v>7724298.54</v>
      </c>
      <c r="E74" s="222">
        <f>E75+E76</f>
        <v>44719000</v>
      </c>
      <c r="F74" s="222">
        <f>F75+F76</f>
        <v>5499692.5</v>
      </c>
      <c r="G74" s="223">
        <f t="shared" si="37"/>
        <v>71.199895647741243</v>
      </c>
      <c r="H74" s="223">
        <f t="shared" si="35"/>
        <v>12.298335159551868</v>
      </c>
      <c r="I74" s="142"/>
    </row>
    <row r="75" spans="1:9" s="25" customFormat="1" ht="25.5" customHeight="1" x14ac:dyDescent="0.2">
      <c r="A75" s="228"/>
      <c r="B75" s="229">
        <v>3861</v>
      </c>
      <c r="C75" s="213" t="s">
        <v>116</v>
      </c>
      <c r="D75" s="231">
        <v>7717310.79</v>
      </c>
      <c r="E75" s="231">
        <v>37165000</v>
      </c>
      <c r="F75" s="231">
        <v>5499692.5</v>
      </c>
      <c r="G75" s="232">
        <f t="shared" si="37"/>
        <v>71.26436461683565</v>
      </c>
      <c r="H75" s="232">
        <f t="shared" si="35"/>
        <v>14.79804251311718</v>
      </c>
      <c r="I75" s="138"/>
    </row>
    <row r="76" spans="1:9" s="25" customFormat="1" ht="25.5" customHeight="1" x14ac:dyDescent="0.2">
      <c r="A76" s="228"/>
      <c r="B76" s="229">
        <v>3862</v>
      </c>
      <c r="C76" s="213" t="s">
        <v>199</v>
      </c>
      <c r="D76" s="231">
        <v>6987.75</v>
      </c>
      <c r="E76" s="231">
        <v>7554000</v>
      </c>
      <c r="F76" s="231">
        <v>0</v>
      </c>
      <c r="G76" s="232">
        <f t="shared" si="37"/>
        <v>0</v>
      </c>
      <c r="H76" s="232">
        <f t="shared" si="35"/>
        <v>0</v>
      </c>
      <c r="I76" s="138"/>
    </row>
    <row r="77" spans="1:9" s="2" customFormat="1" ht="27" customHeight="1" x14ac:dyDescent="0.2">
      <c r="A77" s="221">
        <v>4</v>
      </c>
      <c r="B77" s="10"/>
      <c r="C77" s="18" t="s">
        <v>58</v>
      </c>
      <c r="D77" s="222">
        <f t="shared" ref="D77" si="41">D78+D81</f>
        <v>698771.13</v>
      </c>
      <c r="E77" s="222">
        <f t="shared" ref="E77" si="42">E78+E81</f>
        <v>407605000</v>
      </c>
      <c r="F77" s="222">
        <f t="shared" ref="F77" si="43">F78+F81</f>
        <v>397671.75</v>
      </c>
      <c r="G77" s="223">
        <f t="shared" si="37"/>
        <v>56.910157407333074</v>
      </c>
      <c r="H77" s="223">
        <f t="shared" si="35"/>
        <v>9.7563020571386508E-2</v>
      </c>
      <c r="I77" s="137"/>
    </row>
    <row r="78" spans="1:9" s="2" customFormat="1" ht="12.75" customHeight="1" x14ac:dyDescent="0.2">
      <c r="A78" s="224">
        <v>41</v>
      </c>
      <c r="B78" s="225"/>
      <c r="C78" s="226" t="s">
        <v>175</v>
      </c>
      <c r="D78" s="222">
        <f t="shared" ref="D78:F79" si="44">D79</f>
        <v>0</v>
      </c>
      <c r="E78" s="222">
        <f t="shared" si="44"/>
        <v>40000</v>
      </c>
      <c r="F78" s="222">
        <f t="shared" si="44"/>
        <v>15380.25</v>
      </c>
      <c r="G78" s="223" t="s">
        <v>156</v>
      </c>
      <c r="H78" s="223">
        <f t="shared" si="35"/>
        <v>38.450625000000002</v>
      </c>
      <c r="I78" s="137"/>
    </row>
    <row r="79" spans="1:9" s="2" customFormat="1" ht="12.75" customHeight="1" x14ac:dyDescent="0.2">
      <c r="A79" s="224">
        <v>412</v>
      </c>
      <c r="B79" s="225"/>
      <c r="C79" s="226" t="s">
        <v>176</v>
      </c>
      <c r="D79" s="222">
        <f t="shared" si="44"/>
        <v>0</v>
      </c>
      <c r="E79" s="222">
        <f t="shared" si="44"/>
        <v>40000</v>
      </c>
      <c r="F79" s="222">
        <f t="shared" si="44"/>
        <v>15380.25</v>
      </c>
      <c r="G79" s="223" t="s">
        <v>156</v>
      </c>
      <c r="H79" s="223">
        <f t="shared" si="35"/>
        <v>38.450625000000002</v>
      </c>
      <c r="I79" s="137"/>
    </row>
    <row r="80" spans="1:9" s="2" customFormat="1" ht="12.75" customHeight="1" x14ac:dyDescent="0.2">
      <c r="A80" s="221"/>
      <c r="B80" s="250">
        <v>4123</v>
      </c>
      <c r="C80" s="252" t="s">
        <v>177</v>
      </c>
      <c r="D80" s="231">
        <v>0</v>
      </c>
      <c r="E80" s="231">
        <v>40000</v>
      </c>
      <c r="F80" s="231">
        <v>15380.25</v>
      </c>
      <c r="G80" s="232" t="s">
        <v>156</v>
      </c>
      <c r="H80" s="232">
        <f t="shared" si="35"/>
        <v>38.450625000000002</v>
      </c>
      <c r="I80" s="137"/>
    </row>
    <row r="81" spans="1:9" s="2" customFormat="1" x14ac:dyDescent="0.2">
      <c r="A81" s="221">
        <v>42</v>
      </c>
      <c r="B81" s="37"/>
      <c r="C81" s="18" t="s">
        <v>20</v>
      </c>
      <c r="D81" s="222">
        <f>D82+D84+D88</f>
        <v>698771.13</v>
      </c>
      <c r="E81" s="222">
        <f>E82+E84+E88</f>
        <v>407565000</v>
      </c>
      <c r="F81" s="222">
        <f>F82+F84+F88</f>
        <v>382291.5</v>
      </c>
      <c r="G81" s="223">
        <f t="shared" si="37"/>
        <v>54.709114842795529</v>
      </c>
      <c r="H81" s="223">
        <f t="shared" si="35"/>
        <v>9.3798903242427595E-2</v>
      </c>
      <c r="I81" s="137"/>
    </row>
    <row r="82" spans="1:9" s="2" customFormat="1" ht="12.75" customHeight="1" x14ac:dyDescent="0.2">
      <c r="A82" s="221">
        <v>421</v>
      </c>
      <c r="B82" s="39"/>
      <c r="C82" s="162" t="s">
        <v>83</v>
      </c>
      <c r="D82" s="222">
        <f t="shared" ref="D82:F82" si="45">SUM(D83:D83)</f>
        <v>0</v>
      </c>
      <c r="E82" s="222">
        <f t="shared" si="45"/>
        <v>15325000</v>
      </c>
      <c r="F82" s="222">
        <f t="shared" si="45"/>
        <v>0</v>
      </c>
      <c r="G82" s="223" t="s">
        <v>156</v>
      </c>
      <c r="H82" s="223">
        <f t="shared" si="35"/>
        <v>0</v>
      </c>
      <c r="I82" s="137"/>
    </row>
    <row r="83" spans="1:9" s="25" customFormat="1" x14ac:dyDescent="0.2">
      <c r="A83" s="228"/>
      <c r="B83" s="229">
        <v>4214</v>
      </c>
      <c r="C83" s="230" t="s">
        <v>127</v>
      </c>
      <c r="D83" s="231">
        <v>0</v>
      </c>
      <c r="E83" s="231">
        <v>15325000</v>
      </c>
      <c r="F83" s="231">
        <v>0</v>
      </c>
      <c r="G83" s="232" t="s">
        <v>156</v>
      </c>
      <c r="H83" s="232">
        <f t="shared" si="35"/>
        <v>0</v>
      </c>
      <c r="I83" s="138"/>
    </row>
    <row r="84" spans="1:9" s="2" customFormat="1" x14ac:dyDescent="0.2">
      <c r="A84" s="221">
        <v>422</v>
      </c>
      <c r="B84" s="37"/>
      <c r="C84" s="162" t="s">
        <v>25</v>
      </c>
      <c r="D84" s="222">
        <f>SUM(D85:D87)</f>
        <v>698771.13</v>
      </c>
      <c r="E84" s="222">
        <f>SUM(E85:E87)</f>
        <v>377440000</v>
      </c>
      <c r="F84" s="222">
        <f>SUM(F85:F87)</f>
        <v>119791.5</v>
      </c>
      <c r="G84" s="223">
        <f t="shared" si="37"/>
        <v>17.143166747601608</v>
      </c>
      <c r="H84" s="223">
        <f t="shared" si="35"/>
        <v>3.1737892115303097E-2</v>
      </c>
      <c r="I84" s="137"/>
    </row>
    <row r="85" spans="1:9" s="25" customFormat="1" x14ac:dyDescent="0.2">
      <c r="A85" s="228"/>
      <c r="B85" s="253" t="s">
        <v>21</v>
      </c>
      <c r="C85" s="254" t="s">
        <v>22</v>
      </c>
      <c r="D85" s="231">
        <v>627287.5</v>
      </c>
      <c r="E85" s="231">
        <v>4595000</v>
      </c>
      <c r="F85" s="231">
        <v>72412.5</v>
      </c>
      <c r="G85" s="232">
        <f t="shared" si="37"/>
        <v>11.543749875455832</v>
      </c>
      <c r="H85" s="232">
        <f t="shared" si="35"/>
        <v>1.5758977149075082</v>
      </c>
      <c r="I85" s="138"/>
    </row>
    <row r="86" spans="1:9" s="25" customFormat="1" x14ac:dyDescent="0.2">
      <c r="A86" s="228"/>
      <c r="B86" s="234" t="s">
        <v>23</v>
      </c>
      <c r="C86" s="235" t="s">
        <v>24</v>
      </c>
      <c r="D86" s="231">
        <v>68093.88</v>
      </c>
      <c r="E86" s="231">
        <v>750000</v>
      </c>
      <c r="F86" s="231">
        <v>47379</v>
      </c>
      <c r="G86" s="232">
        <f t="shared" si="37"/>
        <v>69.578940133827004</v>
      </c>
      <c r="H86" s="232">
        <f t="shared" si="35"/>
        <v>6.3172000000000006</v>
      </c>
      <c r="I86" s="138"/>
    </row>
    <row r="87" spans="1:9" s="25" customFormat="1" x14ac:dyDescent="0.2">
      <c r="A87" s="228"/>
      <c r="B87" s="234">
        <v>4227</v>
      </c>
      <c r="C87" s="230" t="s">
        <v>124</v>
      </c>
      <c r="D87" s="231">
        <v>3389.75</v>
      </c>
      <c r="E87" s="231">
        <v>372095000</v>
      </c>
      <c r="F87" s="231">
        <v>0</v>
      </c>
      <c r="G87" s="232">
        <f t="shared" si="37"/>
        <v>0</v>
      </c>
      <c r="H87" s="232">
        <f t="shared" si="35"/>
        <v>0</v>
      </c>
      <c r="I87" s="138"/>
    </row>
    <row r="88" spans="1:9" s="2" customFormat="1" x14ac:dyDescent="0.2">
      <c r="A88" s="221">
        <v>426</v>
      </c>
      <c r="B88" s="6"/>
      <c r="C88" s="255" t="s">
        <v>26</v>
      </c>
      <c r="D88" s="222">
        <f t="shared" ref="D88:F88" si="46">D89</f>
        <v>0</v>
      </c>
      <c r="E88" s="222">
        <f t="shared" si="46"/>
        <v>14800000</v>
      </c>
      <c r="F88" s="222">
        <f t="shared" si="46"/>
        <v>262500</v>
      </c>
      <c r="G88" s="223" t="s">
        <v>156</v>
      </c>
      <c r="H88" s="223">
        <f t="shared" si="35"/>
        <v>1.7736486486486487</v>
      </c>
      <c r="I88" s="137"/>
    </row>
    <row r="89" spans="1:9" s="25" customFormat="1" x14ac:dyDescent="0.2">
      <c r="A89" s="228"/>
      <c r="B89" s="234" t="s">
        <v>59</v>
      </c>
      <c r="C89" s="233" t="s">
        <v>1</v>
      </c>
      <c r="D89" s="231">
        <v>0</v>
      </c>
      <c r="E89" s="231">
        <v>14800000</v>
      </c>
      <c r="F89" s="231">
        <v>262500</v>
      </c>
      <c r="G89" s="232" t="s">
        <v>156</v>
      </c>
      <c r="H89" s="232">
        <f t="shared" si="35"/>
        <v>1.7736486486486487</v>
      </c>
      <c r="I89" s="138"/>
    </row>
    <row r="90" spans="1:9" s="2" customFormat="1" x14ac:dyDescent="0.2">
      <c r="A90" s="46"/>
      <c r="B90" s="46"/>
      <c r="C90" s="130"/>
      <c r="D90" s="24"/>
      <c r="F90" s="85"/>
      <c r="G90" s="85"/>
    </row>
    <row r="91" spans="1:9" s="2" customFormat="1" x14ac:dyDescent="0.2">
      <c r="A91" s="46"/>
      <c r="B91" s="46"/>
      <c r="C91" s="131"/>
      <c r="F91" s="85"/>
      <c r="G91" s="85"/>
    </row>
    <row r="92" spans="1:9" s="2" customFormat="1" x14ac:dyDescent="0.2">
      <c r="A92" s="46"/>
      <c r="B92" s="46"/>
      <c r="C92" s="131"/>
      <c r="F92" s="85"/>
      <c r="G92" s="85"/>
    </row>
    <row r="93" spans="1:9" s="2" customFormat="1" x14ac:dyDescent="0.2">
      <c r="A93" s="46"/>
      <c r="B93" s="46"/>
      <c r="C93" s="131"/>
      <c r="F93" s="85"/>
      <c r="G93" s="85"/>
    </row>
    <row r="94" spans="1:9" s="2" customFormat="1" x14ac:dyDescent="0.2">
      <c r="A94" s="46"/>
      <c r="B94" s="46"/>
      <c r="C94" s="131"/>
      <c r="F94" s="85"/>
      <c r="G94" s="85"/>
    </row>
    <row r="95" spans="1:9" s="2" customFormat="1" x14ac:dyDescent="0.2">
      <c r="A95" s="46"/>
      <c r="B95" s="46"/>
      <c r="C95" s="131"/>
      <c r="F95" s="85"/>
      <c r="G95" s="85"/>
    </row>
    <row r="96" spans="1:9" s="2" customFormat="1" x14ac:dyDescent="0.2">
      <c r="A96" s="46"/>
      <c r="B96" s="46"/>
      <c r="C96" s="131"/>
      <c r="F96" s="85"/>
      <c r="G96" s="85"/>
    </row>
    <row r="97" spans="1:7" s="2" customFormat="1" x14ac:dyDescent="0.2">
      <c r="A97" s="46"/>
      <c r="B97" s="46"/>
      <c r="C97" s="131"/>
      <c r="F97" s="85"/>
      <c r="G97" s="85"/>
    </row>
    <row r="98" spans="1:7" s="2" customFormat="1" x14ac:dyDescent="0.2">
      <c r="A98" s="46"/>
      <c r="B98" s="46"/>
      <c r="C98" s="131"/>
      <c r="F98" s="85"/>
      <c r="G98" s="85"/>
    </row>
    <row r="99" spans="1:7" s="2" customFormat="1" x14ac:dyDescent="0.2">
      <c r="A99" s="46"/>
      <c r="B99" s="46"/>
      <c r="C99" s="131"/>
      <c r="F99" s="85"/>
      <c r="G99" s="85"/>
    </row>
    <row r="100" spans="1:7" s="2" customFormat="1" x14ac:dyDescent="0.2">
      <c r="A100" s="46"/>
      <c r="B100" s="46"/>
      <c r="C100" s="131"/>
      <c r="F100" s="85"/>
      <c r="G100" s="85"/>
    </row>
    <row r="101" spans="1:7" s="2" customFormat="1" x14ac:dyDescent="0.2">
      <c r="A101" s="46"/>
      <c r="B101" s="46"/>
      <c r="C101" s="131"/>
      <c r="F101" s="85"/>
      <c r="G101" s="85"/>
    </row>
    <row r="102" spans="1:7" s="2" customFormat="1" x14ac:dyDescent="0.2">
      <c r="A102" s="46"/>
      <c r="B102" s="46"/>
      <c r="C102" s="131"/>
      <c r="F102" s="85"/>
      <c r="G102" s="85"/>
    </row>
    <row r="103" spans="1:7" s="2" customFormat="1" x14ac:dyDescent="0.2">
      <c r="A103" s="46"/>
      <c r="B103" s="46"/>
      <c r="C103" s="131"/>
      <c r="F103" s="85"/>
      <c r="G103" s="85"/>
    </row>
    <row r="104" spans="1:7" s="2" customFormat="1" x14ac:dyDescent="0.2">
      <c r="A104" s="46"/>
      <c r="B104" s="46"/>
      <c r="C104" s="131"/>
      <c r="F104" s="85"/>
      <c r="G104" s="85"/>
    </row>
    <row r="105" spans="1:7" s="2" customFormat="1" x14ac:dyDescent="0.2">
      <c r="A105" s="46"/>
      <c r="B105" s="46"/>
      <c r="C105" s="131"/>
      <c r="F105" s="85"/>
      <c r="G105" s="85"/>
    </row>
    <row r="106" spans="1:7" s="2" customFormat="1" x14ac:dyDescent="0.2">
      <c r="A106" s="46"/>
      <c r="B106" s="46"/>
      <c r="C106" s="131"/>
      <c r="F106" s="85"/>
      <c r="G106" s="85"/>
    </row>
    <row r="107" spans="1:7" s="2" customFormat="1" x14ac:dyDescent="0.2">
      <c r="A107" s="46"/>
      <c r="B107" s="46"/>
      <c r="C107" s="131"/>
      <c r="F107" s="85"/>
      <c r="G107" s="85"/>
    </row>
    <row r="108" spans="1:7" s="2" customFormat="1" x14ac:dyDescent="0.2">
      <c r="A108" s="46"/>
      <c r="B108" s="46"/>
      <c r="C108" s="131"/>
      <c r="F108" s="85"/>
      <c r="G108" s="85"/>
    </row>
    <row r="109" spans="1:7" s="2" customFormat="1" x14ac:dyDescent="0.2">
      <c r="A109" s="46"/>
      <c r="B109" s="46"/>
      <c r="C109" s="131"/>
      <c r="F109" s="85"/>
      <c r="G109" s="85"/>
    </row>
    <row r="110" spans="1:7" s="2" customFormat="1" x14ac:dyDescent="0.2">
      <c r="A110" s="46"/>
      <c r="B110" s="46"/>
      <c r="C110" s="131"/>
      <c r="F110" s="85"/>
      <c r="G110" s="85"/>
    </row>
    <row r="111" spans="1:7" s="2" customFormat="1" x14ac:dyDescent="0.2">
      <c r="A111" s="46"/>
      <c r="B111" s="46"/>
      <c r="C111" s="131"/>
      <c r="F111" s="85"/>
      <c r="G111" s="85"/>
    </row>
    <row r="112" spans="1:7" s="2" customFormat="1" x14ac:dyDescent="0.2">
      <c r="A112" s="46"/>
      <c r="B112" s="46"/>
      <c r="C112" s="131"/>
      <c r="F112" s="85"/>
      <c r="G112" s="85"/>
    </row>
    <row r="113" spans="1:7" s="2" customFormat="1" x14ac:dyDescent="0.2">
      <c r="A113" s="46"/>
      <c r="B113" s="46"/>
      <c r="C113" s="131"/>
      <c r="F113" s="85"/>
      <c r="G113" s="85"/>
    </row>
    <row r="114" spans="1:7" s="2" customFormat="1" x14ac:dyDescent="0.2">
      <c r="A114" s="46"/>
      <c r="B114" s="46"/>
      <c r="C114" s="131"/>
      <c r="F114" s="85"/>
      <c r="G114" s="85"/>
    </row>
    <row r="115" spans="1:7" s="2" customFormat="1" x14ac:dyDescent="0.2">
      <c r="A115" s="46"/>
      <c r="B115" s="46"/>
      <c r="C115" s="131"/>
      <c r="F115" s="85"/>
      <c r="G115" s="85"/>
    </row>
    <row r="116" spans="1:7" s="2" customFormat="1" x14ac:dyDescent="0.2">
      <c r="A116" s="46"/>
      <c r="B116" s="46"/>
      <c r="C116" s="131"/>
      <c r="F116" s="85"/>
      <c r="G116" s="85"/>
    </row>
    <row r="117" spans="1:7" s="2" customFormat="1" x14ac:dyDescent="0.2">
      <c r="A117" s="46"/>
      <c r="B117" s="46"/>
      <c r="C117" s="131"/>
      <c r="F117" s="85"/>
      <c r="G117" s="85"/>
    </row>
    <row r="118" spans="1:7" s="2" customFormat="1" x14ac:dyDescent="0.2">
      <c r="A118" s="46"/>
      <c r="B118" s="46"/>
      <c r="C118" s="131"/>
      <c r="F118" s="85"/>
      <c r="G118" s="85"/>
    </row>
    <row r="119" spans="1:7" s="2" customFormat="1" x14ac:dyDescent="0.2">
      <c r="A119" s="46"/>
      <c r="B119" s="46"/>
      <c r="C119" s="131"/>
      <c r="F119" s="85"/>
      <c r="G119" s="85"/>
    </row>
    <row r="120" spans="1:7" s="2" customFormat="1" x14ac:dyDescent="0.2">
      <c r="A120" s="46"/>
      <c r="B120" s="46"/>
      <c r="C120" s="131"/>
      <c r="F120" s="85"/>
      <c r="G120" s="85"/>
    </row>
    <row r="121" spans="1:7" s="2" customFormat="1" x14ac:dyDescent="0.2">
      <c r="A121" s="46"/>
      <c r="B121" s="46"/>
      <c r="C121" s="131"/>
      <c r="F121" s="85"/>
      <c r="G121" s="85"/>
    </row>
    <row r="122" spans="1:7" s="2" customFormat="1" x14ac:dyDescent="0.2">
      <c r="A122" s="46"/>
      <c r="B122" s="46"/>
      <c r="C122" s="131"/>
      <c r="F122" s="85"/>
      <c r="G122" s="85"/>
    </row>
    <row r="123" spans="1:7" s="2" customFormat="1" x14ac:dyDescent="0.2">
      <c r="A123" s="46"/>
      <c r="B123" s="46"/>
      <c r="C123" s="131"/>
      <c r="F123" s="85"/>
      <c r="G123" s="85"/>
    </row>
    <row r="124" spans="1:7" s="2" customFormat="1" x14ac:dyDescent="0.2">
      <c r="A124" s="46"/>
      <c r="B124" s="46"/>
      <c r="C124" s="131"/>
      <c r="F124" s="85"/>
      <c r="G124" s="85"/>
    </row>
    <row r="125" spans="1:7" s="2" customFormat="1" x14ac:dyDescent="0.2">
      <c r="A125" s="46"/>
      <c r="B125" s="46"/>
      <c r="C125" s="131"/>
      <c r="F125" s="85"/>
      <c r="G125" s="85"/>
    </row>
    <row r="126" spans="1:7" s="2" customFormat="1" x14ac:dyDescent="0.2">
      <c r="A126" s="46"/>
      <c r="B126" s="46"/>
      <c r="C126" s="131"/>
      <c r="F126" s="85"/>
      <c r="G126" s="85"/>
    </row>
    <row r="127" spans="1:7" s="2" customFormat="1" x14ac:dyDescent="0.2">
      <c r="A127" s="46"/>
      <c r="B127" s="46"/>
      <c r="C127" s="131"/>
      <c r="F127" s="85"/>
      <c r="G127" s="85"/>
    </row>
    <row r="128" spans="1:7" s="2" customFormat="1" x14ac:dyDescent="0.2">
      <c r="A128" s="46"/>
      <c r="B128" s="46"/>
      <c r="C128" s="131"/>
      <c r="F128" s="85"/>
      <c r="G128" s="85"/>
    </row>
    <row r="129" spans="1:7" s="2" customFormat="1" x14ac:dyDescent="0.2">
      <c r="A129" s="46"/>
      <c r="B129" s="46"/>
      <c r="C129" s="131"/>
      <c r="F129" s="85"/>
      <c r="G129" s="85"/>
    </row>
    <row r="130" spans="1:7" s="2" customFormat="1" x14ac:dyDescent="0.2">
      <c r="A130" s="46"/>
      <c r="B130" s="46"/>
      <c r="C130" s="131"/>
      <c r="F130" s="85"/>
      <c r="G130" s="85"/>
    </row>
    <row r="131" spans="1:7" s="2" customFormat="1" x14ac:dyDescent="0.2">
      <c r="A131" s="46"/>
      <c r="B131" s="46"/>
      <c r="C131" s="131"/>
      <c r="F131" s="85"/>
      <c r="G131" s="85"/>
    </row>
    <row r="132" spans="1:7" s="2" customFormat="1" x14ac:dyDescent="0.2">
      <c r="A132" s="46"/>
      <c r="B132" s="46"/>
      <c r="C132" s="131"/>
      <c r="F132" s="85"/>
      <c r="G132" s="85"/>
    </row>
    <row r="133" spans="1:7" s="2" customFormat="1" x14ac:dyDescent="0.2">
      <c r="A133" s="46"/>
      <c r="B133" s="46"/>
      <c r="C133" s="131"/>
      <c r="F133" s="85"/>
      <c r="G133" s="85"/>
    </row>
    <row r="134" spans="1:7" s="2" customFormat="1" x14ac:dyDescent="0.2">
      <c r="A134" s="46"/>
      <c r="B134" s="46"/>
      <c r="C134" s="131"/>
      <c r="F134" s="85"/>
      <c r="G134" s="85"/>
    </row>
    <row r="135" spans="1:7" s="2" customFormat="1" x14ac:dyDescent="0.2">
      <c r="A135" s="46"/>
      <c r="B135" s="46"/>
      <c r="C135" s="131"/>
      <c r="F135" s="85"/>
      <c r="G135" s="85"/>
    </row>
    <row r="136" spans="1:7" s="2" customFormat="1" x14ac:dyDescent="0.2">
      <c r="A136" s="46"/>
      <c r="B136" s="46"/>
      <c r="C136" s="131"/>
      <c r="F136" s="85"/>
      <c r="G136" s="85"/>
    </row>
    <row r="137" spans="1:7" s="2" customFormat="1" x14ac:dyDescent="0.2">
      <c r="A137" s="46"/>
      <c r="B137" s="46"/>
      <c r="C137" s="131"/>
      <c r="F137" s="85"/>
      <c r="G137" s="85"/>
    </row>
    <row r="138" spans="1:7" s="2" customFormat="1" x14ac:dyDescent="0.2">
      <c r="A138" s="46"/>
      <c r="B138" s="46"/>
      <c r="C138" s="131"/>
      <c r="F138" s="85"/>
      <c r="G138" s="85"/>
    </row>
    <row r="139" spans="1:7" s="2" customFormat="1" x14ac:dyDescent="0.2">
      <c r="A139" s="46"/>
      <c r="B139" s="46"/>
      <c r="C139" s="131"/>
      <c r="F139" s="85"/>
      <c r="G139" s="85"/>
    </row>
    <row r="140" spans="1:7" s="2" customFormat="1" x14ac:dyDescent="0.2">
      <c r="A140" s="46"/>
      <c r="B140" s="46"/>
      <c r="C140" s="131"/>
      <c r="F140" s="85"/>
      <c r="G140" s="85"/>
    </row>
    <row r="141" spans="1:7" s="2" customFormat="1" x14ac:dyDescent="0.2">
      <c r="A141" s="46"/>
      <c r="B141" s="46"/>
      <c r="C141" s="131"/>
      <c r="F141" s="85"/>
      <c r="G141" s="85"/>
    </row>
    <row r="142" spans="1:7" s="2" customFormat="1" x14ac:dyDescent="0.2">
      <c r="A142" s="46"/>
      <c r="B142" s="46"/>
      <c r="C142" s="131"/>
      <c r="F142" s="85"/>
      <c r="G142" s="85"/>
    </row>
    <row r="143" spans="1:7" s="2" customFormat="1" x14ac:dyDescent="0.2">
      <c r="A143" s="46"/>
      <c r="B143" s="46"/>
      <c r="C143" s="131"/>
      <c r="F143" s="85"/>
      <c r="G143" s="85"/>
    </row>
    <row r="144" spans="1:7" s="2" customFormat="1" x14ac:dyDescent="0.2">
      <c r="A144" s="46"/>
      <c r="B144" s="46"/>
      <c r="C144" s="131"/>
      <c r="F144" s="85"/>
      <c r="G144" s="85"/>
    </row>
    <row r="145" spans="1:7" s="2" customFormat="1" x14ac:dyDescent="0.2">
      <c r="A145" s="46"/>
      <c r="B145" s="46"/>
      <c r="C145" s="131"/>
      <c r="F145" s="85"/>
      <c r="G145" s="85"/>
    </row>
    <row r="146" spans="1:7" s="2" customFormat="1" x14ac:dyDescent="0.2">
      <c r="A146" s="46"/>
      <c r="B146" s="46"/>
      <c r="C146" s="131"/>
      <c r="F146" s="85"/>
      <c r="G146" s="85"/>
    </row>
    <row r="147" spans="1:7" s="2" customFormat="1" x14ac:dyDescent="0.2">
      <c r="A147" s="46"/>
      <c r="B147" s="46"/>
      <c r="C147" s="131"/>
      <c r="F147" s="85"/>
      <c r="G147" s="85"/>
    </row>
    <row r="148" spans="1:7" s="2" customFormat="1" x14ac:dyDescent="0.2">
      <c r="A148" s="46"/>
      <c r="B148" s="46"/>
      <c r="C148" s="131"/>
      <c r="F148" s="85"/>
      <c r="G148" s="85"/>
    </row>
    <row r="149" spans="1:7" s="2" customFormat="1" x14ac:dyDescent="0.2">
      <c r="A149" s="46"/>
      <c r="B149" s="46"/>
      <c r="C149" s="131"/>
      <c r="F149" s="85"/>
      <c r="G149" s="85"/>
    </row>
    <row r="150" spans="1:7" s="2" customFormat="1" x14ac:dyDescent="0.2">
      <c r="A150" s="46"/>
      <c r="B150" s="46"/>
      <c r="C150" s="131"/>
      <c r="F150" s="85"/>
      <c r="G150" s="85"/>
    </row>
    <row r="151" spans="1:7" s="2" customFormat="1" x14ac:dyDescent="0.2">
      <c r="A151" s="46"/>
      <c r="B151" s="46"/>
      <c r="C151" s="131"/>
      <c r="F151" s="85"/>
      <c r="G151" s="85"/>
    </row>
    <row r="152" spans="1:7" s="2" customFormat="1" x14ac:dyDescent="0.2">
      <c r="A152" s="46"/>
      <c r="B152" s="46"/>
      <c r="C152" s="131"/>
      <c r="F152" s="85"/>
      <c r="G152" s="85"/>
    </row>
    <row r="153" spans="1:7" s="2" customFormat="1" x14ac:dyDescent="0.2">
      <c r="A153" s="46"/>
      <c r="B153" s="46"/>
      <c r="C153" s="131"/>
      <c r="F153" s="85"/>
      <c r="G153" s="85"/>
    </row>
    <row r="154" spans="1:7" s="2" customFormat="1" x14ac:dyDescent="0.2">
      <c r="A154" s="46"/>
      <c r="B154" s="46"/>
      <c r="C154" s="131"/>
      <c r="F154" s="85"/>
      <c r="G154" s="85"/>
    </row>
    <row r="155" spans="1:7" s="2" customFormat="1" x14ac:dyDescent="0.2">
      <c r="A155" s="46"/>
      <c r="B155" s="46"/>
      <c r="C155" s="131"/>
      <c r="F155" s="85"/>
      <c r="G155" s="85"/>
    </row>
    <row r="156" spans="1:7" s="2" customFormat="1" x14ac:dyDescent="0.2">
      <c r="A156" s="46"/>
      <c r="B156" s="46"/>
      <c r="C156" s="131"/>
      <c r="F156" s="85"/>
      <c r="G156" s="85"/>
    </row>
    <row r="157" spans="1:7" s="2" customFormat="1" x14ac:dyDescent="0.2">
      <c r="A157" s="46"/>
      <c r="B157" s="46"/>
      <c r="C157" s="131"/>
      <c r="F157" s="85"/>
      <c r="G157" s="85"/>
    </row>
    <row r="158" spans="1:7" s="2" customFormat="1" x14ac:dyDescent="0.2">
      <c r="A158" s="46"/>
      <c r="B158" s="46"/>
      <c r="C158" s="131"/>
      <c r="F158" s="85"/>
      <c r="G158" s="85"/>
    </row>
    <row r="159" spans="1:7" s="2" customFormat="1" x14ac:dyDescent="0.2">
      <c r="A159" s="46"/>
      <c r="B159" s="46"/>
      <c r="C159" s="131"/>
      <c r="F159" s="85"/>
      <c r="G159" s="85"/>
    </row>
    <row r="160" spans="1:7" s="2" customFormat="1" x14ac:dyDescent="0.2">
      <c r="A160" s="46"/>
      <c r="B160" s="46"/>
      <c r="C160" s="131"/>
      <c r="F160" s="85"/>
      <c r="G160" s="85"/>
    </row>
    <row r="161" spans="1:7" s="2" customFormat="1" x14ac:dyDescent="0.2">
      <c r="A161" s="46"/>
      <c r="B161" s="46"/>
      <c r="C161" s="131"/>
      <c r="F161" s="85"/>
      <c r="G161" s="85"/>
    </row>
    <row r="162" spans="1:7" s="2" customFormat="1" x14ac:dyDescent="0.2">
      <c r="A162" s="46"/>
      <c r="B162" s="46"/>
      <c r="C162" s="131"/>
      <c r="F162" s="85"/>
      <c r="G162" s="85"/>
    </row>
    <row r="163" spans="1:7" s="2" customFormat="1" x14ac:dyDescent="0.2">
      <c r="A163" s="46"/>
      <c r="B163" s="46"/>
      <c r="C163" s="131"/>
      <c r="F163" s="85"/>
      <c r="G163" s="85"/>
    </row>
    <row r="164" spans="1:7" s="2" customFormat="1" x14ac:dyDescent="0.2">
      <c r="A164" s="46"/>
      <c r="B164" s="46"/>
      <c r="C164" s="131"/>
      <c r="F164" s="85"/>
      <c r="G164" s="85"/>
    </row>
    <row r="165" spans="1:7" s="2" customFormat="1" x14ac:dyDescent="0.2">
      <c r="A165" s="46"/>
      <c r="B165" s="46"/>
      <c r="C165" s="131"/>
      <c r="F165" s="85"/>
      <c r="G165" s="85"/>
    </row>
    <row r="166" spans="1:7" s="2" customFormat="1" x14ac:dyDescent="0.2">
      <c r="A166" s="46"/>
      <c r="B166" s="46"/>
      <c r="C166" s="131"/>
      <c r="F166" s="85"/>
      <c r="G166" s="85"/>
    </row>
    <row r="167" spans="1:7" s="2" customFormat="1" x14ac:dyDescent="0.2">
      <c r="A167" s="46"/>
      <c r="B167" s="46"/>
      <c r="C167" s="131"/>
      <c r="F167" s="85"/>
      <c r="G167" s="85"/>
    </row>
    <row r="168" spans="1:7" s="2" customFormat="1" x14ac:dyDescent="0.2">
      <c r="A168" s="46"/>
      <c r="B168" s="46"/>
      <c r="C168" s="131"/>
      <c r="F168" s="85"/>
      <c r="G168" s="85"/>
    </row>
    <row r="169" spans="1:7" s="2" customFormat="1" x14ac:dyDescent="0.2">
      <c r="A169" s="46"/>
      <c r="B169" s="46"/>
      <c r="C169" s="131"/>
      <c r="F169" s="85"/>
      <c r="G169" s="85"/>
    </row>
    <row r="170" spans="1:7" s="2" customFormat="1" x14ac:dyDescent="0.2">
      <c r="A170" s="46"/>
      <c r="B170" s="46"/>
      <c r="C170" s="131"/>
      <c r="F170" s="85"/>
      <c r="G170" s="85"/>
    </row>
    <row r="171" spans="1:7" s="2" customFormat="1" x14ac:dyDescent="0.2">
      <c r="A171" s="46"/>
      <c r="B171" s="46"/>
      <c r="C171" s="131"/>
      <c r="F171" s="85"/>
      <c r="G171" s="85"/>
    </row>
    <row r="172" spans="1:7" s="2" customFormat="1" x14ac:dyDescent="0.2">
      <c r="A172" s="46"/>
      <c r="B172" s="46"/>
      <c r="C172" s="131"/>
      <c r="F172" s="85"/>
      <c r="G172" s="85"/>
    </row>
    <row r="173" spans="1:7" s="2" customFormat="1" x14ac:dyDescent="0.2">
      <c r="A173" s="46"/>
      <c r="B173" s="46"/>
      <c r="C173" s="131"/>
      <c r="F173" s="85"/>
      <c r="G173" s="85"/>
    </row>
    <row r="174" spans="1:7" s="2" customFormat="1" x14ac:dyDescent="0.2">
      <c r="A174" s="46"/>
      <c r="B174" s="46"/>
      <c r="C174" s="131"/>
      <c r="F174" s="85"/>
      <c r="G174" s="85"/>
    </row>
    <row r="175" spans="1:7" s="2" customFormat="1" x14ac:dyDescent="0.2">
      <c r="A175" s="46"/>
      <c r="B175" s="46"/>
      <c r="C175" s="131"/>
      <c r="F175" s="85"/>
      <c r="G175" s="85"/>
    </row>
    <row r="176" spans="1:7" s="2" customFormat="1" x14ac:dyDescent="0.2">
      <c r="A176" s="46"/>
      <c r="B176" s="46"/>
      <c r="C176" s="131"/>
      <c r="F176" s="85"/>
      <c r="G176" s="85"/>
    </row>
    <row r="177" spans="1:7" s="2" customFormat="1" x14ac:dyDescent="0.2">
      <c r="A177" s="46"/>
      <c r="B177" s="46"/>
      <c r="C177" s="131"/>
      <c r="F177" s="85"/>
      <c r="G177" s="85"/>
    </row>
    <row r="178" spans="1:7" s="2" customFormat="1" x14ac:dyDescent="0.2">
      <c r="A178" s="46"/>
      <c r="B178" s="46"/>
      <c r="C178" s="131"/>
      <c r="F178" s="85"/>
      <c r="G178" s="85"/>
    </row>
    <row r="179" spans="1:7" s="2" customFormat="1" x14ac:dyDescent="0.2">
      <c r="A179" s="46"/>
      <c r="B179" s="46"/>
      <c r="C179" s="131"/>
      <c r="F179" s="85"/>
      <c r="G179" s="85"/>
    </row>
    <row r="180" spans="1:7" s="2" customFormat="1" x14ac:dyDescent="0.2">
      <c r="A180" s="46"/>
      <c r="B180" s="46"/>
      <c r="C180" s="131"/>
      <c r="F180" s="85"/>
      <c r="G180" s="85"/>
    </row>
    <row r="181" spans="1:7" s="2" customFormat="1" x14ac:dyDescent="0.2">
      <c r="A181" s="46"/>
      <c r="B181" s="46"/>
      <c r="C181" s="131"/>
      <c r="F181" s="85"/>
      <c r="G181" s="85"/>
    </row>
    <row r="182" spans="1:7" s="2" customFormat="1" x14ac:dyDescent="0.2">
      <c r="A182" s="46"/>
      <c r="B182" s="46"/>
      <c r="C182" s="131"/>
      <c r="F182" s="85"/>
      <c r="G182" s="85"/>
    </row>
    <row r="183" spans="1:7" s="2" customFormat="1" x14ac:dyDescent="0.2">
      <c r="A183" s="46"/>
      <c r="B183" s="46"/>
      <c r="C183" s="131"/>
      <c r="F183" s="85"/>
      <c r="G183" s="85"/>
    </row>
    <row r="184" spans="1:7" s="2" customFormat="1" x14ac:dyDescent="0.2">
      <c r="A184" s="46"/>
      <c r="B184" s="46"/>
      <c r="C184" s="131"/>
      <c r="F184" s="85"/>
      <c r="G184" s="85"/>
    </row>
    <row r="185" spans="1:7" s="2" customFormat="1" x14ac:dyDescent="0.2">
      <c r="A185" s="46"/>
      <c r="B185" s="46"/>
      <c r="C185" s="131"/>
      <c r="F185" s="85"/>
      <c r="G185" s="85"/>
    </row>
    <row r="186" spans="1:7" s="2" customFormat="1" x14ac:dyDescent="0.2">
      <c r="A186" s="46"/>
      <c r="B186" s="46"/>
      <c r="C186" s="131"/>
      <c r="F186" s="85"/>
      <c r="G186" s="85"/>
    </row>
    <row r="187" spans="1:7" s="2" customFormat="1" x14ac:dyDescent="0.2">
      <c r="A187" s="46"/>
      <c r="B187" s="46"/>
      <c r="C187" s="131"/>
      <c r="F187" s="85"/>
      <c r="G187" s="85"/>
    </row>
    <row r="188" spans="1:7" s="2" customFormat="1" x14ac:dyDescent="0.2">
      <c r="A188" s="46"/>
      <c r="B188" s="46"/>
      <c r="C188" s="131"/>
      <c r="F188" s="85"/>
      <c r="G188" s="85"/>
    </row>
    <row r="189" spans="1:7" s="2" customFormat="1" x14ac:dyDescent="0.2">
      <c r="A189" s="46"/>
      <c r="B189" s="46"/>
      <c r="C189" s="131"/>
      <c r="F189" s="85"/>
      <c r="G189" s="85"/>
    </row>
    <row r="190" spans="1:7" s="2" customFormat="1" x14ac:dyDescent="0.2">
      <c r="A190" s="46"/>
      <c r="B190" s="46"/>
      <c r="C190" s="131"/>
      <c r="F190" s="85"/>
      <c r="G190" s="85"/>
    </row>
    <row r="191" spans="1:7" s="2" customFormat="1" x14ac:dyDescent="0.2">
      <c r="A191" s="46"/>
      <c r="B191" s="46"/>
      <c r="C191" s="131"/>
      <c r="F191" s="85"/>
      <c r="G191" s="85"/>
    </row>
    <row r="192" spans="1:7" s="2" customFormat="1" x14ac:dyDescent="0.2">
      <c r="A192" s="46"/>
      <c r="B192" s="46"/>
      <c r="C192" s="131"/>
      <c r="F192" s="85"/>
      <c r="G192" s="85"/>
    </row>
    <row r="193" spans="1:7" s="2" customFormat="1" x14ac:dyDescent="0.2">
      <c r="A193" s="46"/>
      <c r="B193" s="46"/>
      <c r="C193" s="131"/>
      <c r="F193" s="85"/>
      <c r="G193" s="85"/>
    </row>
    <row r="194" spans="1:7" s="2" customFormat="1" x14ac:dyDescent="0.2">
      <c r="A194" s="46"/>
      <c r="B194" s="46"/>
      <c r="C194" s="131"/>
      <c r="F194" s="85"/>
      <c r="G194" s="85"/>
    </row>
    <row r="195" spans="1:7" s="2" customFormat="1" x14ac:dyDescent="0.2">
      <c r="A195" s="46"/>
      <c r="B195" s="46"/>
      <c r="C195" s="131"/>
      <c r="F195" s="85"/>
      <c r="G195" s="85"/>
    </row>
    <row r="196" spans="1:7" s="2" customFormat="1" x14ac:dyDescent="0.2">
      <c r="A196" s="46"/>
      <c r="B196" s="46"/>
      <c r="C196" s="131"/>
      <c r="F196" s="85"/>
      <c r="G196" s="85"/>
    </row>
    <row r="197" spans="1:7" s="2" customFormat="1" x14ac:dyDescent="0.2">
      <c r="A197" s="46"/>
      <c r="B197" s="46"/>
      <c r="C197" s="131"/>
      <c r="F197" s="85"/>
      <c r="G197" s="85"/>
    </row>
    <row r="198" spans="1:7" s="2" customFormat="1" x14ac:dyDescent="0.2">
      <c r="A198" s="46"/>
      <c r="B198" s="46"/>
      <c r="C198" s="131"/>
      <c r="F198" s="85"/>
      <c r="G198" s="85"/>
    </row>
    <row r="199" spans="1:7" s="2" customFormat="1" x14ac:dyDescent="0.2">
      <c r="A199" s="46"/>
      <c r="B199" s="46"/>
      <c r="C199" s="131"/>
      <c r="F199" s="85"/>
      <c r="G199" s="85"/>
    </row>
    <row r="200" spans="1:7" s="2" customFormat="1" x14ac:dyDescent="0.2">
      <c r="A200" s="46"/>
      <c r="B200" s="46"/>
      <c r="C200" s="131"/>
      <c r="F200" s="85"/>
      <c r="G200" s="85"/>
    </row>
    <row r="201" spans="1:7" s="2" customFormat="1" x14ac:dyDescent="0.2">
      <c r="A201" s="46"/>
      <c r="B201" s="46"/>
      <c r="C201" s="131"/>
      <c r="F201" s="85"/>
      <c r="G201" s="85"/>
    </row>
    <row r="202" spans="1:7" s="2" customFormat="1" x14ac:dyDescent="0.2">
      <c r="A202" s="46"/>
      <c r="B202" s="46"/>
      <c r="C202" s="131"/>
      <c r="F202" s="85"/>
      <c r="G202" s="85"/>
    </row>
    <row r="203" spans="1:7" s="2" customFormat="1" x14ac:dyDescent="0.2">
      <c r="A203" s="46"/>
      <c r="B203" s="46"/>
      <c r="C203" s="131"/>
      <c r="F203" s="85"/>
      <c r="G203" s="85"/>
    </row>
    <row r="204" spans="1:7" s="2" customFormat="1" x14ac:dyDescent="0.2">
      <c r="A204" s="46"/>
      <c r="B204" s="46"/>
      <c r="C204" s="131"/>
      <c r="F204" s="85"/>
      <c r="G204" s="85"/>
    </row>
    <row r="205" spans="1:7" s="2" customFormat="1" x14ac:dyDescent="0.2">
      <c r="A205" s="46"/>
      <c r="B205" s="46"/>
      <c r="C205" s="131"/>
      <c r="F205" s="85"/>
      <c r="G205" s="85"/>
    </row>
    <row r="206" spans="1:7" s="2" customFormat="1" x14ac:dyDescent="0.2">
      <c r="A206" s="46"/>
      <c r="B206" s="46"/>
      <c r="C206" s="131"/>
      <c r="F206" s="85"/>
      <c r="G206" s="85"/>
    </row>
    <row r="207" spans="1:7" s="2" customFormat="1" x14ac:dyDescent="0.2">
      <c r="A207" s="46"/>
      <c r="B207" s="46"/>
      <c r="C207" s="131"/>
      <c r="F207" s="85"/>
      <c r="G207" s="85"/>
    </row>
    <row r="208" spans="1:7" s="2" customFormat="1" x14ac:dyDescent="0.2">
      <c r="A208" s="46"/>
      <c r="B208" s="46"/>
      <c r="C208" s="131"/>
      <c r="F208" s="85"/>
      <c r="G208" s="85"/>
    </row>
    <row r="209" spans="1:7" s="2" customFormat="1" x14ac:dyDescent="0.2">
      <c r="A209" s="46"/>
      <c r="B209" s="46"/>
      <c r="C209" s="131"/>
      <c r="F209" s="85"/>
      <c r="G209" s="85"/>
    </row>
    <row r="210" spans="1:7" s="2" customFormat="1" x14ac:dyDescent="0.2">
      <c r="A210" s="46"/>
      <c r="B210" s="46"/>
      <c r="C210" s="131"/>
      <c r="F210" s="85"/>
      <c r="G210" s="85"/>
    </row>
    <row r="211" spans="1:7" s="2" customFormat="1" x14ac:dyDescent="0.2">
      <c r="A211" s="46"/>
      <c r="B211" s="46"/>
      <c r="C211" s="131"/>
      <c r="F211" s="85"/>
      <c r="G211" s="85"/>
    </row>
    <row r="212" spans="1:7" s="2" customFormat="1" x14ac:dyDescent="0.2">
      <c r="A212" s="46"/>
      <c r="B212" s="46"/>
      <c r="C212" s="131"/>
      <c r="F212" s="85"/>
      <c r="G212" s="85"/>
    </row>
    <row r="213" spans="1:7" s="2" customFormat="1" x14ac:dyDescent="0.2">
      <c r="A213" s="46"/>
      <c r="B213" s="46"/>
      <c r="C213" s="131"/>
      <c r="F213" s="85"/>
      <c r="G213" s="85"/>
    </row>
    <row r="214" spans="1:7" s="2" customFormat="1" x14ac:dyDescent="0.2">
      <c r="A214" s="46"/>
      <c r="B214" s="46"/>
      <c r="C214" s="131"/>
      <c r="F214" s="85"/>
      <c r="G214" s="85"/>
    </row>
    <row r="215" spans="1:7" s="2" customFormat="1" x14ac:dyDescent="0.2">
      <c r="A215" s="46"/>
      <c r="B215" s="46"/>
      <c r="C215" s="131"/>
      <c r="F215" s="85"/>
      <c r="G215" s="85"/>
    </row>
    <row r="216" spans="1:7" s="2" customFormat="1" x14ac:dyDescent="0.2">
      <c r="A216" s="46"/>
      <c r="B216" s="46"/>
      <c r="C216" s="131"/>
      <c r="F216" s="85"/>
      <c r="G216" s="85"/>
    </row>
    <row r="217" spans="1:7" s="2" customFormat="1" x14ac:dyDescent="0.2">
      <c r="A217" s="46"/>
      <c r="B217" s="46"/>
      <c r="C217" s="131"/>
      <c r="F217" s="85"/>
      <c r="G217" s="85"/>
    </row>
    <row r="218" spans="1:7" s="2" customFormat="1" x14ac:dyDescent="0.2">
      <c r="A218" s="46"/>
      <c r="B218" s="46"/>
      <c r="C218" s="131"/>
      <c r="F218" s="85"/>
      <c r="G218" s="85"/>
    </row>
    <row r="219" spans="1:7" s="2" customFormat="1" x14ac:dyDescent="0.2">
      <c r="A219" s="46"/>
      <c r="B219" s="46"/>
      <c r="C219" s="131"/>
      <c r="F219" s="85"/>
      <c r="G219" s="85"/>
    </row>
    <row r="220" spans="1:7" s="2" customFormat="1" x14ac:dyDescent="0.2">
      <c r="A220" s="46"/>
      <c r="B220" s="46"/>
      <c r="C220" s="131"/>
      <c r="F220" s="85"/>
      <c r="G220" s="85"/>
    </row>
    <row r="221" spans="1:7" s="2" customFormat="1" x14ac:dyDescent="0.2">
      <c r="A221" s="46"/>
      <c r="B221" s="46"/>
      <c r="C221" s="131"/>
      <c r="F221" s="85"/>
      <c r="G221" s="85"/>
    </row>
    <row r="222" spans="1:7" s="2" customFormat="1" x14ac:dyDescent="0.2">
      <c r="A222" s="46"/>
      <c r="B222" s="46"/>
      <c r="C222" s="131"/>
      <c r="F222" s="85"/>
      <c r="G222" s="85"/>
    </row>
    <row r="223" spans="1:7" s="2" customFormat="1" x14ac:dyDescent="0.2">
      <c r="A223" s="46"/>
      <c r="B223" s="46"/>
      <c r="C223" s="131"/>
      <c r="F223" s="85"/>
      <c r="G223" s="85"/>
    </row>
    <row r="224" spans="1:7" s="2" customFormat="1" x14ac:dyDescent="0.2">
      <c r="A224" s="46"/>
      <c r="B224" s="46"/>
      <c r="C224" s="131"/>
      <c r="F224" s="85"/>
      <c r="G224" s="85"/>
    </row>
    <row r="225" spans="1:7" s="2" customFormat="1" x14ac:dyDescent="0.2">
      <c r="A225" s="46"/>
      <c r="B225" s="46"/>
      <c r="C225" s="131"/>
      <c r="F225" s="85"/>
      <c r="G225" s="85"/>
    </row>
    <row r="226" spans="1:7" s="2" customFormat="1" x14ac:dyDescent="0.2">
      <c r="A226" s="46"/>
      <c r="B226" s="46"/>
      <c r="C226" s="131"/>
      <c r="F226" s="85"/>
      <c r="G226" s="85"/>
    </row>
    <row r="227" spans="1:7" s="2" customFormat="1" x14ac:dyDescent="0.2">
      <c r="A227" s="46"/>
      <c r="B227" s="46"/>
      <c r="C227" s="131"/>
      <c r="F227" s="85"/>
      <c r="G227" s="85"/>
    </row>
    <row r="228" spans="1:7" s="2" customFormat="1" x14ac:dyDescent="0.2">
      <c r="A228" s="46"/>
      <c r="B228" s="46"/>
      <c r="C228" s="131"/>
      <c r="F228" s="85"/>
      <c r="G228" s="85"/>
    </row>
    <row r="229" spans="1:7" s="2" customFormat="1" x14ac:dyDescent="0.2">
      <c r="A229" s="46"/>
      <c r="B229" s="46"/>
      <c r="C229" s="131"/>
      <c r="F229" s="85"/>
      <c r="G229" s="85"/>
    </row>
    <row r="230" spans="1:7" s="2" customFormat="1" x14ac:dyDescent="0.2">
      <c r="A230" s="46"/>
      <c r="B230" s="46"/>
      <c r="C230" s="131"/>
      <c r="F230" s="85"/>
      <c r="G230" s="85"/>
    </row>
    <row r="231" spans="1:7" s="2" customFormat="1" x14ac:dyDescent="0.2">
      <c r="A231" s="46"/>
      <c r="B231" s="46"/>
      <c r="C231" s="131"/>
      <c r="F231" s="85"/>
      <c r="G231" s="85"/>
    </row>
    <row r="232" spans="1:7" s="2" customFormat="1" x14ac:dyDescent="0.2">
      <c r="A232" s="46"/>
      <c r="B232" s="46"/>
      <c r="C232" s="131"/>
      <c r="F232" s="85"/>
      <c r="G232" s="85"/>
    </row>
    <row r="233" spans="1:7" s="2" customFormat="1" x14ac:dyDescent="0.2">
      <c r="A233" s="46"/>
      <c r="B233" s="46"/>
      <c r="C233" s="131"/>
      <c r="F233" s="85"/>
      <c r="G233" s="85"/>
    </row>
    <row r="234" spans="1:7" s="2" customFormat="1" x14ac:dyDescent="0.2">
      <c r="A234" s="46"/>
      <c r="B234" s="46"/>
      <c r="C234" s="131"/>
      <c r="F234" s="85"/>
      <c r="G234" s="85"/>
    </row>
    <row r="235" spans="1:7" s="2" customFormat="1" x14ac:dyDescent="0.2">
      <c r="A235" s="46"/>
      <c r="B235" s="46"/>
      <c r="C235" s="131"/>
      <c r="F235" s="85"/>
      <c r="G235" s="85"/>
    </row>
    <row r="236" spans="1:7" s="2" customFormat="1" x14ac:dyDescent="0.2">
      <c r="A236" s="46"/>
      <c r="B236" s="46"/>
      <c r="C236" s="131"/>
      <c r="F236" s="85"/>
      <c r="G236" s="85"/>
    </row>
    <row r="237" spans="1:7" s="2" customFormat="1" x14ac:dyDescent="0.2">
      <c r="A237" s="46"/>
      <c r="B237" s="46"/>
      <c r="C237" s="131"/>
      <c r="F237" s="85"/>
      <c r="G237" s="85"/>
    </row>
    <row r="238" spans="1:7" s="2" customFormat="1" x14ac:dyDescent="0.2">
      <c r="A238" s="46"/>
      <c r="B238" s="46"/>
      <c r="C238" s="131"/>
      <c r="F238" s="85"/>
      <c r="G238" s="85"/>
    </row>
    <row r="239" spans="1:7" s="2" customFormat="1" x14ac:dyDescent="0.2">
      <c r="A239" s="46"/>
      <c r="B239" s="46"/>
      <c r="C239" s="131"/>
      <c r="F239" s="85"/>
      <c r="G239" s="85"/>
    </row>
    <row r="240" spans="1:7" s="2" customFormat="1" x14ac:dyDescent="0.2">
      <c r="A240" s="46"/>
      <c r="B240" s="46"/>
      <c r="C240" s="131"/>
      <c r="F240" s="85"/>
      <c r="G240" s="85"/>
    </row>
    <row r="241" spans="1:7" s="2" customFormat="1" x14ac:dyDescent="0.2">
      <c r="A241" s="46"/>
      <c r="B241" s="46"/>
      <c r="C241" s="131"/>
      <c r="F241" s="85"/>
      <c r="G241" s="85"/>
    </row>
    <row r="242" spans="1:7" s="2" customFormat="1" x14ac:dyDescent="0.2">
      <c r="A242" s="46"/>
      <c r="B242" s="46"/>
      <c r="C242" s="131"/>
      <c r="F242" s="85"/>
      <c r="G242" s="85"/>
    </row>
    <row r="243" spans="1:7" s="2" customFormat="1" x14ac:dyDescent="0.2">
      <c r="A243" s="46"/>
      <c r="B243" s="46"/>
      <c r="C243" s="131"/>
      <c r="F243" s="85"/>
      <c r="G243" s="85"/>
    </row>
    <row r="244" spans="1:7" s="2" customFormat="1" x14ac:dyDescent="0.2">
      <c r="A244" s="46"/>
      <c r="B244" s="46"/>
      <c r="C244" s="131"/>
      <c r="F244" s="85"/>
      <c r="G244" s="85"/>
    </row>
    <row r="245" spans="1:7" s="2" customFormat="1" x14ac:dyDescent="0.2">
      <c r="A245" s="46"/>
      <c r="B245" s="46"/>
      <c r="C245" s="131"/>
      <c r="F245" s="85"/>
      <c r="G245" s="85"/>
    </row>
    <row r="246" spans="1:7" s="2" customFormat="1" x14ac:dyDescent="0.2">
      <c r="A246" s="46"/>
      <c r="B246" s="46"/>
      <c r="C246" s="131"/>
      <c r="F246" s="85"/>
      <c r="G246" s="85"/>
    </row>
    <row r="247" spans="1:7" s="2" customFormat="1" x14ac:dyDescent="0.2">
      <c r="A247" s="46"/>
      <c r="B247" s="46"/>
      <c r="C247" s="131"/>
      <c r="F247" s="85"/>
      <c r="G247" s="85"/>
    </row>
    <row r="248" spans="1:7" s="2" customFormat="1" x14ac:dyDescent="0.2">
      <c r="A248" s="46"/>
      <c r="B248" s="46"/>
      <c r="C248" s="131"/>
      <c r="F248" s="85"/>
      <c r="G248" s="85"/>
    </row>
    <row r="249" spans="1:7" s="2" customFormat="1" x14ac:dyDescent="0.2">
      <c r="A249" s="46"/>
      <c r="B249" s="46"/>
      <c r="C249" s="131"/>
      <c r="F249" s="85"/>
      <c r="G249" s="85"/>
    </row>
    <row r="250" spans="1:7" s="2" customFormat="1" x14ac:dyDescent="0.2">
      <c r="A250" s="46"/>
      <c r="B250" s="46"/>
      <c r="C250" s="131"/>
      <c r="F250" s="85"/>
      <c r="G250" s="85"/>
    </row>
    <row r="251" spans="1:7" s="2" customFormat="1" x14ac:dyDescent="0.2">
      <c r="A251" s="46"/>
      <c r="B251" s="46"/>
      <c r="C251" s="131"/>
      <c r="F251" s="85"/>
      <c r="G251" s="85"/>
    </row>
    <row r="252" spans="1:7" s="2" customFormat="1" x14ac:dyDescent="0.2">
      <c r="A252" s="46"/>
      <c r="B252" s="46"/>
      <c r="C252" s="131"/>
      <c r="F252" s="85"/>
      <c r="G252" s="85"/>
    </row>
    <row r="253" spans="1:7" s="2" customFormat="1" x14ac:dyDescent="0.2">
      <c r="A253" s="46"/>
      <c r="B253" s="46"/>
      <c r="C253" s="131"/>
      <c r="F253" s="85"/>
      <c r="G253" s="85"/>
    </row>
    <row r="254" spans="1:7" s="2" customFormat="1" x14ac:dyDescent="0.2">
      <c r="A254" s="46"/>
      <c r="B254" s="46"/>
      <c r="C254" s="131"/>
      <c r="F254" s="85"/>
      <c r="G254" s="85"/>
    </row>
    <row r="255" spans="1:7" s="2" customFormat="1" x14ac:dyDescent="0.2">
      <c r="A255" s="46"/>
      <c r="B255" s="46"/>
      <c r="C255" s="131"/>
      <c r="F255" s="85"/>
      <c r="G255" s="85"/>
    </row>
    <row r="256" spans="1:7" s="2" customFormat="1" x14ac:dyDescent="0.2">
      <c r="A256" s="46"/>
      <c r="B256" s="46"/>
      <c r="C256" s="131"/>
      <c r="F256" s="85"/>
      <c r="G256" s="85"/>
    </row>
    <row r="257" spans="1:7" s="2" customFormat="1" x14ac:dyDescent="0.2">
      <c r="A257" s="46"/>
      <c r="B257" s="46"/>
      <c r="C257" s="131"/>
      <c r="F257" s="85"/>
      <c r="G257" s="85"/>
    </row>
    <row r="258" spans="1:7" s="2" customFormat="1" x14ac:dyDescent="0.2">
      <c r="A258" s="46"/>
      <c r="B258" s="46"/>
      <c r="C258" s="131"/>
      <c r="F258" s="85"/>
      <c r="G258" s="85"/>
    </row>
    <row r="259" spans="1:7" s="2" customFormat="1" x14ac:dyDescent="0.2">
      <c r="A259" s="46"/>
      <c r="B259" s="46"/>
      <c r="C259" s="131"/>
      <c r="F259" s="85"/>
      <c r="G259" s="85"/>
    </row>
    <row r="260" spans="1:7" s="2" customFormat="1" x14ac:dyDescent="0.2">
      <c r="A260" s="46"/>
      <c r="B260" s="46"/>
      <c r="C260" s="131"/>
      <c r="F260" s="85"/>
      <c r="G260" s="85"/>
    </row>
    <row r="261" spans="1:7" s="2" customFormat="1" x14ac:dyDescent="0.2">
      <c r="A261" s="46"/>
      <c r="B261" s="46"/>
      <c r="C261" s="131"/>
      <c r="F261" s="85"/>
      <c r="G261" s="85"/>
    </row>
    <row r="262" spans="1:7" s="2" customFormat="1" x14ac:dyDescent="0.2">
      <c r="A262" s="46"/>
      <c r="B262" s="46"/>
      <c r="C262" s="131"/>
      <c r="F262" s="85"/>
      <c r="G262" s="85"/>
    </row>
    <row r="263" spans="1:7" s="2" customFormat="1" x14ac:dyDescent="0.2">
      <c r="A263" s="46"/>
      <c r="B263" s="46"/>
      <c r="C263" s="131"/>
      <c r="F263" s="85"/>
      <c r="G263" s="85"/>
    </row>
    <row r="264" spans="1:7" s="2" customFormat="1" x14ac:dyDescent="0.2">
      <c r="A264" s="46"/>
      <c r="B264" s="46"/>
      <c r="C264" s="131"/>
      <c r="F264" s="85"/>
      <c r="G264" s="85"/>
    </row>
    <row r="265" spans="1:7" s="2" customFormat="1" x14ac:dyDescent="0.2">
      <c r="A265" s="46"/>
      <c r="B265" s="46"/>
      <c r="C265" s="131"/>
      <c r="F265" s="85"/>
      <c r="G265" s="85"/>
    </row>
    <row r="266" spans="1:7" s="2" customFormat="1" x14ac:dyDescent="0.2">
      <c r="A266" s="46"/>
      <c r="B266" s="46"/>
      <c r="C266" s="131"/>
      <c r="F266" s="85"/>
      <c r="G266" s="85"/>
    </row>
    <row r="267" spans="1:7" s="2" customFormat="1" x14ac:dyDescent="0.2">
      <c r="A267" s="46"/>
      <c r="B267" s="46"/>
      <c r="C267" s="131"/>
      <c r="F267" s="85"/>
      <c r="G267" s="85"/>
    </row>
    <row r="268" spans="1:7" s="2" customFormat="1" x14ac:dyDescent="0.2">
      <c r="A268" s="46"/>
      <c r="B268" s="46"/>
      <c r="C268" s="131"/>
      <c r="F268" s="85"/>
      <c r="G268" s="85"/>
    </row>
    <row r="269" spans="1:7" s="2" customFormat="1" x14ac:dyDescent="0.2">
      <c r="A269" s="46"/>
      <c r="B269" s="46"/>
      <c r="C269" s="131"/>
      <c r="F269" s="85"/>
      <c r="G269" s="85"/>
    </row>
    <row r="270" spans="1:7" s="2" customFormat="1" x14ac:dyDescent="0.2">
      <c r="A270" s="46"/>
      <c r="B270" s="46"/>
      <c r="C270" s="131"/>
      <c r="F270" s="85"/>
      <c r="G270" s="85"/>
    </row>
    <row r="271" spans="1:7" s="2" customFormat="1" x14ac:dyDescent="0.2">
      <c r="A271" s="46"/>
      <c r="B271" s="46"/>
      <c r="C271" s="131"/>
      <c r="F271" s="85"/>
      <c r="G271" s="85"/>
    </row>
    <row r="272" spans="1:7" s="2" customFormat="1" x14ac:dyDescent="0.2">
      <c r="A272" s="46"/>
      <c r="B272" s="46"/>
      <c r="C272" s="131"/>
      <c r="F272" s="85"/>
      <c r="G272" s="85"/>
    </row>
    <row r="273" spans="1:7" s="2" customFormat="1" x14ac:dyDescent="0.2">
      <c r="A273" s="46"/>
      <c r="B273" s="46"/>
      <c r="C273" s="131"/>
      <c r="F273" s="85"/>
      <c r="G273" s="85"/>
    </row>
    <row r="274" spans="1:7" s="2" customFormat="1" x14ac:dyDescent="0.2">
      <c r="A274" s="46"/>
      <c r="B274" s="46"/>
      <c r="C274" s="131"/>
      <c r="F274" s="85"/>
      <c r="G274" s="85"/>
    </row>
    <row r="275" spans="1:7" s="2" customFormat="1" x14ac:dyDescent="0.2">
      <c r="A275" s="46"/>
      <c r="B275" s="46"/>
      <c r="C275" s="131"/>
      <c r="F275" s="85"/>
      <c r="G275" s="85"/>
    </row>
    <row r="276" spans="1:7" s="2" customFormat="1" x14ac:dyDescent="0.2">
      <c r="A276" s="46"/>
      <c r="B276" s="46"/>
      <c r="C276" s="131"/>
      <c r="F276" s="85"/>
      <c r="G276" s="85"/>
    </row>
    <row r="277" spans="1:7" s="2" customFormat="1" x14ac:dyDescent="0.2">
      <c r="A277" s="46"/>
      <c r="B277" s="46"/>
      <c r="C277" s="131"/>
      <c r="F277" s="85"/>
      <c r="G277" s="85"/>
    </row>
    <row r="278" spans="1:7" s="2" customFormat="1" x14ac:dyDescent="0.2">
      <c r="A278" s="46"/>
      <c r="B278" s="46"/>
      <c r="C278" s="131"/>
      <c r="F278" s="85"/>
      <c r="G278" s="85"/>
    </row>
    <row r="279" spans="1:7" s="2" customFormat="1" x14ac:dyDescent="0.2">
      <c r="A279" s="46"/>
      <c r="B279" s="46"/>
      <c r="C279" s="131"/>
      <c r="F279" s="85"/>
      <c r="G279" s="85"/>
    </row>
    <row r="280" spans="1:7" s="2" customFormat="1" x14ac:dyDescent="0.2">
      <c r="A280" s="46"/>
      <c r="B280" s="46"/>
      <c r="C280" s="131"/>
      <c r="F280" s="85"/>
      <c r="G280" s="85"/>
    </row>
    <row r="281" spans="1:7" s="2" customFormat="1" x14ac:dyDescent="0.2">
      <c r="A281" s="46"/>
      <c r="B281" s="46"/>
      <c r="C281" s="131"/>
      <c r="F281" s="85"/>
      <c r="G281" s="85"/>
    </row>
    <row r="282" spans="1:7" s="2" customFormat="1" x14ac:dyDescent="0.2">
      <c r="A282" s="46"/>
      <c r="B282" s="46"/>
      <c r="C282" s="131"/>
      <c r="F282" s="85"/>
      <c r="G282" s="85"/>
    </row>
    <row r="283" spans="1:7" s="2" customFormat="1" x14ac:dyDescent="0.2">
      <c r="A283" s="46"/>
      <c r="B283" s="46"/>
      <c r="C283" s="131"/>
      <c r="F283" s="85"/>
      <c r="G283" s="85"/>
    </row>
    <row r="284" spans="1:7" s="2" customFormat="1" x14ac:dyDescent="0.2">
      <c r="A284" s="46"/>
      <c r="B284" s="46"/>
      <c r="C284" s="131"/>
      <c r="F284" s="85"/>
      <c r="G284" s="85"/>
    </row>
    <row r="285" spans="1:7" s="2" customFormat="1" x14ac:dyDescent="0.2">
      <c r="A285" s="46"/>
      <c r="B285" s="46"/>
      <c r="C285" s="131"/>
      <c r="F285" s="85"/>
      <c r="G285" s="85"/>
    </row>
    <row r="286" spans="1:7" s="2" customFormat="1" x14ac:dyDescent="0.2">
      <c r="A286" s="46"/>
      <c r="B286" s="46"/>
      <c r="C286" s="131"/>
      <c r="F286" s="85"/>
      <c r="G286" s="85"/>
    </row>
    <row r="287" spans="1:7" s="2" customFormat="1" x14ac:dyDescent="0.2">
      <c r="A287" s="46"/>
      <c r="B287" s="46"/>
      <c r="C287" s="131"/>
      <c r="F287" s="85"/>
      <c r="G287" s="85"/>
    </row>
    <row r="288" spans="1:7" s="2" customFormat="1" x14ac:dyDescent="0.2">
      <c r="A288" s="46"/>
      <c r="B288" s="46"/>
      <c r="C288" s="131"/>
      <c r="F288" s="85"/>
      <c r="G288" s="85"/>
    </row>
    <row r="289" spans="1:7" s="2" customFormat="1" x14ac:dyDescent="0.2">
      <c r="A289" s="46"/>
      <c r="B289" s="46"/>
      <c r="C289" s="131"/>
      <c r="F289" s="85"/>
      <c r="G289" s="85"/>
    </row>
    <row r="290" spans="1:7" s="2" customFormat="1" x14ac:dyDescent="0.2">
      <c r="A290" s="46"/>
      <c r="B290" s="46"/>
      <c r="C290" s="131"/>
      <c r="F290" s="85"/>
      <c r="G290" s="85"/>
    </row>
    <row r="291" spans="1:7" s="2" customFormat="1" x14ac:dyDescent="0.2">
      <c r="A291" s="46"/>
      <c r="B291" s="46"/>
      <c r="C291" s="131"/>
      <c r="F291" s="85"/>
      <c r="G291" s="85"/>
    </row>
    <row r="292" spans="1:7" s="2" customFormat="1" x14ac:dyDescent="0.2">
      <c r="A292" s="46"/>
      <c r="B292" s="46"/>
      <c r="C292" s="131"/>
      <c r="F292" s="85"/>
      <c r="G292" s="85"/>
    </row>
    <row r="293" spans="1:7" s="2" customFormat="1" x14ac:dyDescent="0.2">
      <c r="A293" s="46"/>
      <c r="B293" s="46"/>
      <c r="C293" s="131"/>
      <c r="F293" s="85"/>
      <c r="G293" s="85"/>
    </row>
    <row r="294" spans="1:7" s="2" customFormat="1" x14ac:dyDescent="0.2">
      <c r="A294" s="46"/>
      <c r="B294" s="46"/>
      <c r="C294" s="131"/>
      <c r="F294" s="85"/>
      <c r="G294" s="85"/>
    </row>
    <row r="295" spans="1:7" s="2" customFormat="1" x14ac:dyDescent="0.2">
      <c r="A295" s="46"/>
      <c r="B295" s="46"/>
      <c r="C295" s="131"/>
      <c r="F295" s="85"/>
      <c r="G295" s="85"/>
    </row>
    <row r="296" spans="1:7" s="2" customFormat="1" x14ac:dyDescent="0.2">
      <c r="A296" s="46"/>
      <c r="B296" s="46"/>
      <c r="C296" s="131"/>
      <c r="F296" s="85"/>
      <c r="G296" s="85"/>
    </row>
    <row r="297" spans="1:7" s="2" customFormat="1" x14ac:dyDescent="0.2">
      <c r="A297" s="46"/>
      <c r="B297" s="46"/>
      <c r="C297" s="131"/>
      <c r="F297" s="85"/>
      <c r="G297" s="85"/>
    </row>
    <row r="298" spans="1:7" s="2" customFormat="1" x14ac:dyDescent="0.2">
      <c r="A298" s="46"/>
      <c r="B298" s="46"/>
      <c r="C298" s="131"/>
      <c r="F298" s="85"/>
      <c r="G298" s="85"/>
    </row>
    <row r="299" spans="1:7" s="2" customFormat="1" x14ac:dyDescent="0.2">
      <c r="A299" s="46"/>
      <c r="B299" s="46"/>
      <c r="C299" s="131"/>
      <c r="F299" s="85"/>
      <c r="G299" s="85"/>
    </row>
    <row r="300" spans="1:7" s="2" customFormat="1" x14ac:dyDescent="0.2">
      <c r="A300" s="46"/>
      <c r="B300" s="46"/>
      <c r="C300" s="131"/>
      <c r="F300" s="85"/>
      <c r="G300" s="85"/>
    </row>
    <row r="301" spans="1:7" s="2" customFormat="1" x14ac:dyDescent="0.2">
      <c r="A301" s="46"/>
      <c r="B301" s="46"/>
      <c r="C301" s="131"/>
      <c r="F301" s="85"/>
      <c r="G301" s="85"/>
    </row>
    <row r="302" spans="1:7" s="2" customFormat="1" x14ac:dyDescent="0.2">
      <c r="A302" s="46"/>
      <c r="B302" s="46"/>
      <c r="C302" s="131"/>
      <c r="F302" s="85"/>
      <c r="G302" s="85"/>
    </row>
    <row r="303" spans="1:7" s="2" customFormat="1" x14ac:dyDescent="0.2">
      <c r="A303" s="46"/>
      <c r="B303" s="46"/>
      <c r="C303" s="131"/>
      <c r="F303" s="85"/>
      <c r="G303" s="85"/>
    </row>
    <row r="304" spans="1:7" s="2" customFormat="1" x14ac:dyDescent="0.2">
      <c r="A304" s="46"/>
      <c r="B304" s="46"/>
      <c r="C304" s="131"/>
      <c r="F304" s="85"/>
      <c r="G304" s="85"/>
    </row>
    <row r="305" spans="1:7" s="2" customFormat="1" x14ac:dyDescent="0.2">
      <c r="A305" s="46"/>
      <c r="B305" s="46"/>
      <c r="C305" s="131"/>
      <c r="F305" s="85"/>
      <c r="G305" s="85"/>
    </row>
    <row r="306" spans="1:7" s="2" customFormat="1" x14ac:dyDescent="0.2">
      <c r="A306" s="46"/>
      <c r="B306" s="46"/>
      <c r="C306" s="131"/>
      <c r="F306" s="85"/>
      <c r="G306" s="85"/>
    </row>
    <row r="307" spans="1:7" s="2" customFormat="1" x14ac:dyDescent="0.2">
      <c r="A307" s="46"/>
      <c r="B307" s="46"/>
      <c r="C307" s="131"/>
      <c r="F307" s="85"/>
      <c r="G307" s="85"/>
    </row>
    <row r="308" spans="1:7" s="2" customFormat="1" x14ac:dyDescent="0.2">
      <c r="A308" s="46"/>
      <c r="B308" s="46"/>
      <c r="C308" s="131"/>
      <c r="F308" s="85"/>
      <c r="G308" s="85"/>
    </row>
    <row r="309" spans="1:7" s="2" customFormat="1" x14ac:dyDescent="0.2">
      <c r="A309" s="46"/>
      <c r="B309" s="46"/>
      <c r="C309" s="131"/>
      <c r="F309" s="85"/>
      <c r="G309" s="85"/>
    </row>
    <row r="310" spans="1:7" s="2" customFormat="1" x14ac:dyDescent="0.2">
      <c r="A310" s="46"/>
      <c r="B310" s="46"/>
      <c r="C310" s="131"/>
      <c r="F310" s="85"/>
      <c r="G310" s="85"/>
    </row>
    <row r="311" spans="1:7" s="2" customFormat="1" x14ac:dyDescent="0.2">
      <c r="A311" s="46"/>
      <c r="B311" s="46"/>
      <c r="C311" s="131"/>
      <c r="F311" s="85"/>
      <c r="G311" s="85"/>
    </row>
    <row r="312" spans="1:7" s="2" customFormat="1" x14ac:dyDescent="0.2">
      <c r="A312" s="46"/>
      <c r="B312" s="46"/>
      <c r="C312" s="131"/>
      <c r="F312" s="85"/>
      <c r="G312" s="85"/>
    </row>
    <row r="313" spans="1:7" s="2" customFormat="1" x14ac:dyDescent="0.2">
      <c r="A313" s="46"/>
      <c r="B313" s="46"/>
      <c r="C313" s="131"/>
      <c r="F313" s="85"/>
      <c r="G313" s="85"/>
    </row>
    <row r="314" spans="1:7" s="2" customFormat="1" x14ac:dyDescent="0.2">
      <c r="A314" s="46"/>
      <c r="B314" s="46"/>
      <c r="C314" s="131"/>
      <c r="F314" s="85"/>
      <c r="G314" s="85"/>
    </row>
    <row r="315" spans="1:7" s="2" customFormat="1" x14ac:dyDescent="0.2">
      <c r="A315" s="46"/>
      <c r="B315" s="46"/>
      <c r="C315" s="131"/>
      <c r="F315" s="85"/>
      <c r="G315" s="85"/>
    </row>
  </sheetData>
  <mergeCells count="3">
    <mergeCell ref="A1:H1"/>
    <mergeCell ref="A3:C3"/>
    <mergeCell ref="A2:C2"/>
  </mergeCells>
  <printOptions horizontalCentered="1"/>
  <pageMargins left="0.19685039370078741" right="0.19685039370078741" top="0.62992125984251968" bottom="0.62992125984251968" header="0.51181102362204722" footer="0.51181102362204722"/>
  <pageSetup paperSize="9" scale="90" firstPageNumber="457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zoomScaleNormal="100" workbookViewId="0">
      <selection activeCell="C9" sqref="C9"/>
    </sheetView>
  </sheetViews>
  <sheetFormatPr defaultColWidth="11.42578125" defaultRowHeight="12.75" x14ac:dyDescent="0.2"/>
  <cols>
    <col min="1" max="1" width="4.28515625" style="46" customWidth="1"/>
    <col min="2" max="2" width="5" style="49" bestFit="1" customWidth="1"/>
    <col min="3" max="3" width="46.7109375" customWidth="1"/>
    <col min="4" max="4" width="10.140625" bestFit="1" customWidth="1"/>
    <col min="5" max="5" width="13.140625" bestFit="1" customWidth="1"/>
    <col min="6" max="6" width="10.140625" style="87" bestFit="1" customWidth="1"/>
    <col min="7" max="7" width="8.42578125" style="87" bestFit="1" customWidth="1"/>
    <col min="8" max="8" width="8.42578125" bestFit="1" customWidth="1"/>
  </cols>
  <sheetData>
    <row r="1" spans="1:8" s="14" customFormat="1" ht="30" customHeight="1" x14ac:dyDescent="0.3">
      <c r="A1" s="321" t="s">
        <v>34</v>
      </c>
      <c r="B1" s="321"/>
      <c r="C1" s="321"/>
      <c r="D1" s="321"/>
      <c r="E1" s="321"/>
      <c r="F1" s="321"/>
      <c r="G1" s="321"/>
      <c r="H1" s="321"/>
    </row>
    <row r="2" spans="1:8" s="137" customFormat="1" ht="27.6" customHeight="1" x14ac:dyDescent="0.2">
      <c r="A2" s="136"/>
      <c r="B2" s="136"/>
      <c r="C2" s="98" t="s">
        <v>249</v>
      </c>
      <c r="D2" s="94" t="s">
        <v>259</v>
      </c>
      <c r="E2" s="95" t="s">
        <v>251</v>
      </c>
      <c r="F2" s="96" t="s">
        <v>261</v>
      </c>
      <c r="G2" s="96" t="s">
        <v>244</v>
      </c>
      <c r="H2" s="97" t="s">
        <v>244</v>
      </c>
    </row>
    <row r="3" spans="1:8" s="137" customFormat="1" ht="15" customHeight="1" x14ac:dyDescent="0.2">
      <c r="A3" s="320">
        <v>1</v>
      </c>
      <c r="B3" s="320"/>
      <c r="C3" s="320"/>
      <c r="D3" s="94">
        <v>2</v>
      </c>
      <c r="E3" s="95">
        <v>3</v>
      </c>
      <c r="F3" s="95">
        <v>4</v>
      </c>
      <c r="G3" s="95" t="s">
        <v>248</v>
      </c>
      <c r="H3" s="97" t="s">
        <v>252</v>
      </c>
    </row>
    <row r="4" spans="1:8" s="19" customFormat="1" ht="28.15" customHeight="1" x14ac:dyDescent="0.2">
      <c r="A4" s="256"/>
      <c r="B4" s="224"/>
      <c r="C4" s="323" t="s">
        <v>60</v>
      </c>
      <c r="D4" s="257">
        <f>D5-D14</f>
        <v>2748725.9200000004</v>
      </c>
      <c r="E4" s="257">
        <f>E5-E14</f>
        <v>-1573000</v>
      </c>
      <c r="F4" s="257">
        <f>F5-F14</f>
        <v>1443075.65</v>
      </c>
      <c r="G4" s="258">
        <f>F4/D4*100</f>
        <v>52.499801435277313</v>
      </c>
      <c r="H4" s="258" t="s">
        <v>156</v>
      </c>
    </row>
    <row r="5" spans="1:8" s="19" customFormat="1" ht="25.5" x14ac:dyDescent="0.2">
      <c r="A5" s="224">
        <v>8</v>
      </c>
      <c r="B5" s="224"/>
      <c r="C5" s="219" t="s">
        <v>27</v>
      </c>
      <c r="D5" s="257">
        <f>D6</f>
        <v>2748725.9200000004</v>
      </c>
      <c r="E5" s="257">
        <f>E6</f>
        <v>5427000</v>
      </c>
      <c r="F5" s="257">
        <f>F6</f>
        <v>1443075.65</v>
      </c>
      <c r="G5" s="258">
        <f t="shared" ref="G5:G13" si="0">F5/D5*100</f>
        <v>52.499801435277313</v>
      </c>
      <c r="H5" s="258">
        <f t="shared" ref="H5:H13" si="1">F5/E5*100</f>
        <v>26.590669799152383</v>
      </c>
    </row>
    <row r="6" spans="1:8" s="19" customFormat="1" ht="13.5" customHeight="1" x14ac:dyDescent="0.2">
      <c r="A6" s="224">
        <v>81</v>
      </c>
      <c r="B6" s="224"/>
      <c r="C6" s="219" t="s">
        <v>164</v>
      </c>
      <c r="D6" s="257">
        <f>D7+D9+D12</f>
        <v>2748725.9200000004</v>
      </c>
      <c r="E6" s="257">
        <f>E7+E9+E12</f>
        <v>5427000</v>
      </c>
      <c r="F6" s="257">
        <f>F7+F9+F12</f>
        <v>1443075.65</v>
      </c>
      <c r="G6" s="258">
        <f t="shared" si="0"/>
        <v>52.499801435277313</v>
      </c>
      <c r="H6" s="258">
        <f>F6/E6*100</f>
        <v>26.590669799152383</v>
      </c>
    </row>
    <row r="7" spans="1:8" s="19" customFormat="1" ht="25.5" x14ac:dyDescent="0.2">
      <c r="A7" s="224">
        <v>814</v>
      </c>
      <c r="B7" s="224"/>
      <c r="C7" s="219" t="s">
        <v>201</v>
      </c>
      <c r="D7" s="257">
        <f>D8</f>
        <v>145482.5</v>
      </c>
      <c r="E7" s="257">
        <f>E8</f>
        <v>291000</v>
      </c>
      <c r="F7" s="257">
        <f>F8</f>
        <v>0</v>
      </c>
      <c r="G7" s="258">
        <f t="shared" si="0"/>
        <v>0</v>
      </c>
      <c r="H7" s="258">
        <f t="shared" si="1"/>
        <v>0</v>
      </c>
    </row>
    <row r="8" spans="1:8" s="19" customFormat="1" ht="25.5" x14ac:dyDescent="0.2">
      <c r="A8" s="224"/>
      <c r="B8" s="259">
        <v>8141</v>
      </c>
      <c r="C8" s="260" t="s">
        <v>202</v>
      </c>
      <c r="D8" s="261">
        <v>145482.5</v>
      </c>
      <c r="E8" s="261">
        <v>291000</v>
      </c>
      <c r="F8" s="261">
        <v>0</v>
      </c>
      <c r="G8" s="262">
        <f t="shared" si="0"/>
        <v>0</v>
      </c>
      <c r="H8" s="262">
        <f t="shared" si="1"/>
        <v>0</v>
      </c>
    </row>
    <row r="9" spans="1:8" s="19" customFormat="1" ht="26.25" customHeight="1" x14ac:dyDescent="0.2">
      <c r="A9" s="224">
        <v>816</v>
      </c>
      <c r="B9" s="224"/>
      <c r="C9" s="219" t="s">
        <v>219</v>
      </c>
      <c r="D9" s="263">
        <f>D10+D11</f>
        <v>2568991.5100000002</v>
      </c>
      <c r="E9" s="263">
        <f>E10+E11</f>
        <v>5000000</v>
      </c>
      <c r="F9" s="263">
        <f>F10+F11</f>
        <v>1381180.65</v>
      </c>
      <c r="G9" s="258">
        <f t="shared" si="0"/>
        <v>53.763535014562954</v>
      </c>
      <c r="H9" s="258">
        <f t="shared" si="1"/>
        <v>27.623612999999995</v>
      </c>
    </row>
    <row r="10" spans="1:8" s="25" customFormat="1" ht="26.25" customHeight="1" x14ac:dyDescent="0.2">
      <c r="A10" s="228"/>
      <c r="B10" s="228">
        <v>8163</v>
      </c>
      <c r="C10" s="213" t="s">
        <v>115</v>
      </c>
      <c r="D10" s="218">
        <v>2541506.81</v>
      </c>
      <c r="E10" s="218">
        <v>5000000</v>
      </c>
      <c r="F10" s="218">
        <v>1381180.65</v>
      </c>
      <c r="G10" s="262">
        <f t="shared" si="0"/>
        <v>54.344951765051533</v>
      </c>
      <c r="H10" s="262">
        <f t="shared" si="1"/>
        <v>27.623612999999995</v>
      </c>
    </row>
    <row r="11" spans="1:8" s="25" customFormat="1" ht="15" customHeight="1" x14ac:dyDescent="0.2">
      <c r="A11" s="228"/>
      <c r="B11" s="228">
        <v>8164</v>
      </c>
      <c r="C11" s="213" t="s">
        <v>253</v>
      </c>
      <c r="D11" s="218">
        <v>27484.7</v>
      </c>
      <c r="E11" s="218">
        <v>0</v>
      </c>
      <c r="F11" s="218">
        <v>0</v>
      </c>
      <c r="G11" s="262">
        <f t="shared" ref="G11" si="2">F11/D11*100</f>
        <v>0</v>
      </c>
      <c r="H11" s="262" t="s">
        <v>156</v>
      </c>
    </row>
    <row r="12" spans="1:8" s="24" customFormat="1" ht="13.5" customHeight="1" x14ac:dyDescent="0.2">
      <c r="A12" s="84">
        <v>817</v>
      </c>
      <c r="B12" s="84"/>
      <c r="C12" s="226" t="s">
        <v>220</v>
      </c>
      <c r="D12" s="263">
        <f>D13</f>
        <v>34251.910000000003</v>
      </c>
      <c r="E12" s="263">
        <f>E13</f>
        <v>136000</v>
      </c>
      <c r="F12" s="263">
        <f>F13</f>
        <v>61895</v>
      </c>
      <c r="G12" s="258">
        <f t="shared" si="0"/>
        <v>180.70525118161291</v>
      </c>
      <c r="H12" s="258">
        <f t="shared" si="1"/>
        <v>45.51102941176471</v>
      </c>
    </row>
    <row r="13" spans="1:8" s="25" customFormat="1" ht="13.5" customHeight="1" x14ac:dyDescent="0.2">
      <c r="A13" s="264"/>
      <c r="B13" s="228">
        <v>8174</v>
      </c>
      <c r="C13" s="213" t="s">
        <v>221</v>
      </c>
      <c r="D13" s="218">
        <v>34251.910000000003</v>
      </c>
      <c r="E13" s="218">
        <v>136000</v>
      </c>
      <c r="F13" s="218">
        <v>61895</v>
      </c>
      <c r="G13" s="262">
        <f t="shared" si="0"/>
        <v>180.70525118161291</v>
      </c>
      <c r="H13" s="262">
        <f t="shared" si="1"/>
        <v>45.51102941176471</v>
      </c>
    </row>
    <row r="14" spans="1:8" s="2" customFormat="1" ht="24.75" customHeight="1" x14ac:dyDescent="0.2">
      <c r="A14" s="221">
        <v>5</v>
      </c>
      <c r="B14" s="221"/>
      <c r="C14" s="199" t="s">
        <v>28</v>
      </c>
      <c r="D14" s="263">
        <f>D15</f>
        <v>0</v>
      </c>
      <c r="E14" s="263">
        <f>E15</f>
        <v>7000000</v>
      </c>
      <c r="F14" s="263">
        <f>F15</f>
        <v>0</v>
      </c>
      <c r="G14" s="258" t="s">
        <v>156</v>
      </c>
      <c r="H14" s="258">
        <f t="shared" ref="H14:H17" si="3">F14/E14*100</f>
        <v>0</v>
      </c>
    </row>
    <row r="15" spans="1:8" s="2" customFormat="1" x14ac:dyDescent="0.2">
      <c r="A15" s="224">
        <v>54</v>
      </c>
      <c r="B15" s="224"/>
      <c r="C15" s="219" t="s">
        <v>204</v>
      </c>
      <c r="D15" s="257">
        <f t="shared" ref="D15:F16" si="4">D16</f>
        <v>0</v>
      </c>
      <c r="E15" s="257">
        <f t="shared" si="4"/>
        <v>7000000</v>
      </c>
      <c r="F15" s="257">
        <f t="shared" si="4"/>
        <v>0</v>
      </c>
      <c r="G15" s="258" t="s">
        <v>156</v>
      </c>
      <c r="H15" s="258">
        <f t="shared" si="3"/>
        <v>0</v>
      </c>
    </row>
    <row r="16" spans="1:8" s="2" customFormat="1" ht="38.25" x14ac:dyDescent="0.2">
      <c r="A16" s="224">
        <v>544</v>
      </c>
      <c r="B16" s="224"/>
      <c r="C16" s="219" t="s">
        <v>203</v>
      </c>
      <c r="D16" s="257">
        <f t="shared" si="4"/>
        <v>0</v>
      </c>
      <c r="E16" s="257">
        <f t="shared" si="4"/>
        <v>7000000</v>
      </c>
      <c r="F16" s="257">
        <f t="shared" si="4"/>
        <v>0</v>
      </c>
      <c r="G16" s="258" t="s">
        <v>156</v>
      </c>
      <c r="H16" s="258">
        <f t="shared" si="3"/>
        <v>0</v>
      </c>
    </row>
    <row r="17" spans="1:8" s="2" customFormat="1" ht="27" customHeight="1" x14ac:dyDescent="0.2">
      <c r="A17" s="241"/>
      <c r="B17" s="241">
        <v>5443</v>
      </c>
      <c r="C17" s="260" t="s">
        <v>205</v>
      </c>
      <c r="D17" s="218">
        <v>0</v>
      </c>
      <c r="E17" s="218">
        <v>7000000</v>
      </c>
      <c r="F17" s="218">
        <v>0</v>
      </c>
      <c r="G17" s="262" t="s">
        <v>156</v>
      </c>
      <c r="H17" s="262">
        <f t="shared" si="3"/>
        <v>0</v>
      </c>
    </row>
    <row r="18" spans="1:8" s="2" customFormat="1" x14ac:dyDescent="0.2">
      <c r="A18" s="46"/>
      <c r="B18" s="46"/>
      <c r="F18" s="85"/>
      <c r="G18" s="85"/>
    </row>
    <row r="19" spans="1:8" s="2" customFormat="1" x14ac:dyDescent="0.2">
      <c r="A19" s="46"/>
      <c r="B19" s="46"/>
      <c r="F19" s="85"/>
      <c r="G19" s="85"/>
    </row>
    <row r="20" spans="1:8" s="2" customFormat="1" x14ac:dyDescent="0.2">
      <c r="A20" s="46"/>
      <c r="B20" s="46"/>
      <c r="F20" s="85"/>
      <c r="G20" s="85"/>
    </row>
    <row r="21" spans="1:8" s="2" customFormat="1" x14ac:dyDescent="0.2">
      <c r="A21" s="46"/>
      <c r="B21" s="46"/>
      <c r="F21" s="85"/>
      <c r="G21" s="85"/>
    </row>
    <row r="22" spans="1:8" s="2" customFormat="1" x14ac:dyDescent="0.2">
      <c r="A22" s="46"/>
      <c r="B22" s="46"/>
      <c r="F22" s="85"/>
      <c r="G22" s="85"/>
    </row>
    <row r="23" spans="1:8" s="2" customFormat="1" x14ac:dyDescent="0.2">
      <c r="A23" s="46"/>
      <c r="B23" s="46"/>
      <c r="F23" s="85"/>
      <c r="G23" s="85"/>
    </row>
    <row r="24" spans="1:8" s="2" customFormat="1" x14ac:dyDescent="0.2">
      <c r="A24" s="46"/>
      <c r="B24" s="46"/>
      <c r="F24" s="85"/>
      <c r="G24" s="85"/>
    </row>
    <row r="25" spans="1:8" s="2" customFormat="1" x14ac:dyDescent="0.2">
      <c r="A25" s="46"/>
      <c r="B25" s="46"/>
      <c r="F25" s="85"/>
      <c r="G25" s="85"/>
    </row>
    <row r="26" spans="1:8" s="2" customFormat="1" x14ac:dyDescent="0.2">
      <c r="A26" s="46"/>
      <c r="B26" s="46"/>
      <c r="F26" s="85"/>
      <c r="G26" s="85"/>
    </row>
    <row r="27" spans="1:8" s="2" customFormat="1" x14ac:dyDescent="0.2">
      <c r="A27" s="46"/>
      <c r="B27" s="46"/>
      <c r="F27" s="85"/>
      <c r="G27" s="85"/>
    </row>
    <row r="28" spans="1:8" s="2" customFormat="1" x14ac:dyDescent="0.2">
      <c r="A28" s="46"/>
      <c r="B28" s="46"/>
      <c r="F28" s="85"/>
      <c r="G28" s="85"/>
    </row>
    <row r="29" spans="1:8" s="2" customFormat="1" x14ac:dyDescent="0.2">
      <c r="A29" s="46"/>
      <c r="B29" s="46"/>
      <c r="F29" s="85"/>
      <c r="G29" s="85"/>
    </row>
    <row r="30" spans="1:8" s="2" customFormat="1" x14ac:dyDescent="0.2">
      <c r="A30" s="46"/>
      <c r="B30" s="46"/>
      <c r="F30" s="85"/>
      <c r="G30" s="85"/>
    </row>
    <row r="31" spans="1:8" s="2" customFormat="1" x14ac:dyDescent="0.2">
      <c r="A31" s="46"/>
      <c r="B31" s="46"/>
      <c r="F31" s="85"/>
      <c r="G31" s="85"/>
    </row>
    <row r="32" spans="1:8" s="2" customFormat="1" x14ac:dyDescent="0.2">
      <c r="A32" s="46"/>
      <c r="B32" s="46"/>
      <c r="F32" s="85"/>
      <c r="G32" s="85"/>
    </row>
    <row r="33" spans="1:7" s="2" customFormat="1" x14ac:dyDescent="0.2">
      <c r="A33" s="46"/>
      <c r="B33" s="46"/>
      <c r="F33" s="85"/>
      <c r="G33" s="85"/>
    </row>
    <row r="34" spans="1:7" s="2" customFormat="1" x14ac:dyDescent="0.2">
      <c r="A34" s="46"/>
      <c r="B34" s="46"/>
      <c r="F34" s="85"/>
      <c r="G34" s="85"/>
    </row>
    <row r="35" spans="1:7" s="2" customFormat="1" x14ac:dyDescent="0.2">
      <c r="A35" s="46"/>
      <c r="B35" s="46"/>
      <c r="F35" s="85"/>
      <c r="G35" s="85"/>
    </row>
    <row r="36" spans="1:7" s="2" customFormat="1" x14ac:dyDescent="0.2">
      <c r="A36" s="46"/>
      <c r="B36" s="46"/>
      <c r="F36" s="85"/>
      <c r="G36" s="85"/>
    </row>
    <row r="37" spans="1:7" s="2" customFormat="1" x14ac:dyDescent="0.2">
      <c r="A37" s="46"/>
      <c r="B37" s="46"/>
      <c r="F37" s="85"/>
      <c r="G37" s="85"/>
    </row>
    <row r="38" spans="1:7" s="2" customFormat="1" x14ac:dyDescent="0.2">
      <c r="A38" s="46"/>
      <c r="B38" s="46"/>
      <c r="F38" s="85"/>
      <c r="G38" s="85"/>
    </row>
    <row r="39" spans="1:7" s="2" customFormat="1" x14ac:dyDescent="0.2">
      <c r="A39" s="46"/>
      <c r="B39" s="46"/>
      <c r="F39" s="85"/>
      <c r="G39" s="85"/>
    </row>
    <row r="40" spans="1:7" s="2" customFormat="1" x14ac:dyDescent="0.2">
      <c r="A40" s="46"/>
      <c r="B40" s="46"/>
      <c r="F40" s="85"/>
      <c r="G40" s="85"/>
    </row>
    <row r="41" spans="1:7" s="2" customFormat="1" x14ac:dyDescent="0.2">
      <c r="A41" s="46"/>
      <c r="B41" s="46"/>
      <c r="F41" s="85"/>
      <c r="G41" s="85"/>
    </row>
    <row r="42" spans="1:7" s="2" customFormat="1" x14ac:dyDescent="0.2">
      <c r="A42" s="46"/>
      <c r="B42" s="46"/>
      <c r="F42" s="85"/>
      <c r="G42" s="85"/>
    </row>
    <row r="43" spans="1:7" s="2" customFormat="1" x14ac:dyDescent="0.2">
      <c r="A43" s="46"/>
      <c r="B43" s="46"/>
      <c r="F43" s="85"/>
      <c r="G43" s="85"/>
    </row>
    <row r="44" spans="1:7" s="2" customFormat="1" x14ac:dyDescent="0.2">
      <c r="A44" s="46"/>
      <c r="B44" s="46"/>
      <c r="F44" s="85"/>
      <c r="G44" s="85"/>
    </row>
    <row r="45" spans="1:7" s="2" customFormat="1" x14ac:dyDescent="0.2">
      <c r="A45" s="46"/>
      <c r="B45" s="46"/>
      <c r="F45" s="85"/>
      <c r="G45" s="85"/>
    </row>
    <row r="46" spans="1:7" s="2" customFormat="1" x14ac:dyDescent="0.2">
      <c r="A46" s="46"/>
      <c r="B46" s="46"/>
      <c r="F46" s="85"/>
      <c r="G46" s="85"/>
    </row>
    <row r="47" spans="1:7" s="2" customFormat="1" x14ac:dyDescent="0.2">
      <c r="A47" s="46"/>
      <c r="B47" s="46"/>
      <c r="F47" s="85"/>
      <c r="G47" s="85"/>
    </row>
    <row r="48" spans="1:7" s="2" customFormat="1" x14ac:dyDescent="0.2">
      <c r="A48" s="46"/>
      <c r="B48" s="46"/>
      <c r="F48" s="85"/>
      <c r="G48" s="85"/>
    </row>
    <row r="49" spans="1:7" s="2" customFormat="1" x14ac:dyDescent="0.2">
      <c r="A49" s="46"/>
      <c r="B49" s="46"/>
      <c r="F49" s="85"/>
      <c r="G49" s="85"/>
    </row>
    <row r="50" spans="1:7" s="2" customFormat="1" x14ac:dyDescent="0.2">
      <c r="A50" s="46"/>
      <c r="B50" s="46"/>
      <c r="F50" s="85"/>
      <c r="G50" s="85"/>
    </row>
    <row r="51" spans="1:7" s="2" customFormat="1" x14ac:dyDescent="0.2">
      <c r="A51" s="46"/>
      <c r="B51" s="46"/>
      <c r="F51" s="85"/>
      <c r="G51" s="85"/>
    </row>
    <row r="52" spans="1:7" s="2" customFormat="1" x14ac:dyDescent="0.2">
      <c r="A52" s="46"/>
      <c r="B52" s="46"/>
      <c r="F52" s="85"/>
      <c r="G52" s="85"/>
    </row>
    <row r="53" spans="1:7" s="2" customFormat="1" x14ac:dyDescent="0.2">
      <c r="A53" s="46"/>
      <c r="B53" s="46"/>
      <c r="F53" s="85"/>
      <c r="G53" s="85"/>
    </row>
    <row r="54" spans="1:7" s="2" customFormat="1" x14ac:dyDescent="0.2">
      <c r="A54" s="46"/>
      <c r="B54" s="46"/>
      <c r="F54" s="85"/>
      <c r="G54" s="85"/>
    </row>
    <row r="55" spans="1:7" s="2" customFormat="1" x14ac:dyDescent="0.2">
      <c r="A55" s="46"/>
      <c r="B55" s="46"/>
      <c r="F55" s="85"/>
      <c r="G55" s="85"/>
    </row>
    <row r="56" spans="1:7" s="2" customFormat="1" x14ac:dyDescent="0.2">
      <c r="A56" s="46"/>
      <c r="B56" s="46"/>
      <c r="F56" s="85"/>
      <c r="G56" s="85"/>
    </row>
    <row r="57" spans="1:7" s="2" customFormat="1" x14ac:dyDescent="0.2">
      <c r="A57" s="46"/>
      <c r="B57" s="46"/>
      <c r="F57" s="85"/>
      <c r="G57" s="85"/>
    </row>
    <row r="58" spans="1:7" s="2" customFormat="1" x14ac:dyDescent="0.2">
      <c r="A58" s="46"/>
      <c r="B58" s="46"/>
      <c r="F58" s="85"/>
      <c r="G58" s="85"/>
    </row>
    <row r="59" spans="1:7" s="2" customFormat="1" x14ac:dyDescent="0.2">
      <c r="A59" s="46"/>
      <c r="B59" s="46"/>
      <c r="F59" s="85"/>
      <c r="G59" s="85"/>
    </row>
    <row r="60" spans="1:7" s="2" customFormat="1" x14ac:dyDescent="0.2">
      <c r="A60" s="46"/>
      <c r="B60" s="46"/>
      <c r="F60" s="85"/>
      <c r="G60" s="85"/>
    </row>
    <row r="61" spans="1:7" s="2" customFormat="1" x14ac:dyDescent="0.2">
      <c r="A61" s="46"/>
      <c r="B61" s="46"/>
      <c r="F61" s="85"/>
      <c r="G61" s="85"/>
    </row>
    <row r="62" spans="1:7" s="2" customFormat="1" x14ac:dyDescent="0.2">
      <c r="A62" s="46"/>
      <c r="B62" s="46"/>
      <c r="F62" s="85"/>
      <c r="G62" s="85"/>
    </row>
    <row r="63" spans="1:7" s="2" customFormat="1" x14ac:dyDescent="0.2">
      <c r="A63" s="46"/>
      <c r="B63" s="46"/>
      <c r="F63" s="85"/>
      <c r="G63" s="85"/>
    </row>
    <row r="64" spans="1:7" s="2" customFormat="1" x14ac:dyDescent="0.2">
      <c r="A64" s="46"/>
      <c r="B64" s="46"/>
      <c r="F64" s="85"/>
      <c r="G64" s="85"/>
    </row>
    <row r="65" spans="1:7" s="2" customFormat="1" x14ac:dyDescent="0.2">
      <c r="A65" s="46"/>
      <c r="B65" s="46"/>
      <c r="F65" s="85"/>
      <c r="G65" s="85"/>
    </row>
    <row r="66" spans="1:7" s="2" customFormat="1" x14ac:dyDescent="0.2">
      <c r="A66" s="46"/>
      <c r="B66" s="46"/>
      <c r="F66" s="85"/>
      <c r="G66" s="85"/>
    </row>
    <row r="67" spans="1:7" s="2" customFormat="1" x14ac:dyDescent="0.2">
      <c r="A67" s="46"/>
      <c r="B67" s="46"/>
      <c r="F67" s="85"/>
      <c r="G67" s="85"/>
    </row>
    <row r="68" spans="1:7" s="2" customFormat="1" x14ac:dyDescent="0.2">
      <c r="A68" s="46"/>
      <c r="B68" s="46"/>
      <c r="F68" s="85"/>
      <c r="G68" s="85"/>
    </row>
    <row r="69" spans="1:7" s="2" customFormat="1" x14ac:dyDescent="0.2">
      <c r="A69" s="46"/>
      <c r="B69" s="46"/>
      <c r="F69" s="85"/>
      <c r="G69" s="85"/>
    </row>
    <row r="70" spans="1:7" s="2" customFormat="1" x14ac:dyDescent="0.2">
      <c r="A70" s="46"/>
      <c r="B70" s="46"/>
      <c r="F70" s="85"/>
      <c r="G70" s="85"/>
    </row>
    <row r="71" spans="1:7" s="2" customFormat="1" x14ac:dyDescent="0.2">
      <c r="A71" s="46"/>
      <c r="B71" s="46"/>
      <c r="F71" s="85"/>
      <c r="G71" s="85"/>
    </row>
    <row r="72" spans="1:7" s="2" customFormat="1" x14ac:dyDescent="0.2">
      <c r="A72" s="46"/>
      <c r="B72" s="46"/>
      <c r="F72" s="85"/>
      <c r="G72" s="85"/>
    </row>
    <row r="73" spans="1:7" s="2" customFormat="1" x14ac:dyDescent="0.2">
      <c r="A73" s="46"/>
      <c r="B73" s="46"/>
      <c r="F73" s="85"/>
      <c r="G73" s="85"/>
    </row>
    <row r="74" spans="1:7" s="2" customFormat="1" x14ac:dyDescent="0.2">
      <c r="A74" s="46"/>
      <c r="B74" s="46"/>
      <c r="F74" s="85"/>
      <c r="G74" s="85"/>
    </row>
    <row r="75" spans="1:7" s="2" customFormat="1" x14ac:dyDescent="0.2">
      <c r="A75" s="46"/>
      <c r="B75" s="46"/>
      <c r="F75" s="85"/>
      <c r="G75" s="85"/>
    </row>
    <row r="76" spans="1:7" s="2" customFormat="1" x14ac:dyDescent="0.2">
      <c r="A76" s="46"/>
      <c r="B76" s="46"/>
      <c r="F76" s="85"/>
      <c r="G76" s="85"/>
    </row>
    <row r="77" spans="1:7" s="2" customFormat="1" x14ac:dyDescent="0.2">
      <c r="A77" s="46"/>
      <c r="B77" s="46"/>
      <c r="F77" s="85"/>
      <c r="G77" s="85"/>
    </row>
    <row r="78" spans="1:7" s="2" customFormat="1" x14ac:dyDescent="0.2">
      <c r="A78" s="46"/>
      <c r="B78" s="46"/>
      <c r="F78" s="85"/>
      <c r="G78" s="85"/>
    </row>
    <row r="79" spans="1:7" s="2" customFormat="1" x14ac:dyDescent="0.2">
      <c r="A79" s="46"/>
      <c r="B79" s="46"/>
      <c r="F79" s="85"/>
      <c r="G79" s="85"/>
    </row>
    <row r="80" spans="1:7" s="2" customFormat="1" x14ac:dyDescent="0.2">
      <c r="A80" s="46"/>
      <c r="B80" s="46"/>
      <c r="F80" s="85"/>
      <c r="G80" s="85"/>
    </row>
    <row r="81" spans="1:7" s="2" customFormat="1" x14ac:dyDescent="0.2">
      <c r="A81" s="46"/>
      <c r="B81" s="46"/>
      <c r="F81" s="85"/>
      <c r="G81" s="85"/>
    </row>
    <row r="82" spans="1:7" s="2" customFormat="1" x14ac:dyDescent="0.2">
      <c r="A82" s="46"/>
      <c r="B82" s="46"/>
      <c r="F82" s="85"/>
      <c r="G82" s="85"/>
    </row>
    <row r="83" spans="1:7" s="2" customFormat="1" x14ac:dyDescent="0.2">
      <c r="A83" s="46"/>
      <c r="B83" s="46"/>
      <c r="F83" s="85"/>
      <c r="G83" s="85"/>
    </row>
    <row r="84" spans="1:7" s="2" customFormat="1" x14ac:dyDescent="0.2">
      <c r="A84" s="46"/>
      <c r="B84" s="46"/>
      <c r="F84" s="85"/>
      <c r="G84" s="85"/>
    </row>
    <row r="85" spans="1:7" s="2" customFormat="1" x14ac:dyDescent="0.2">
      <c r="A85" s="46"/>
      <c r="B85" s="46"/>
      <c r="F85" s="85"/>
      <c r="G85" s="85"/>
    </row>
    <row r="86" spans="1:7" s="2" customFormat="1" x14ac:dyDescent="0.2">
      <c r="A86" s="46"/>
      <c r="B86" s="46"/>
      <c r="F86" s="85"/>
      <c r="G86" s="85"/>
    </row>
    <row r="87" spans="1:7" s="2" customFormat="1" x14ac:dyDescent="0.2">
      <c r="A87" s="46"/>
      <c r="B87" s="46"/>
      <c r="F87" s="85"/>
      <c r="G87" s="85"/>
    </row>
    <row r="88" spans="1:7" s="2" customFormat="1" x14ac:dyDescent="0.2">
      <c r="A88" s="46"/>
      <c r="B88" s="46"/>
      <c r="F88" s="85"/>
      <c r="G88" s="85"/>
    </row>
    <row r="89" spans="1:7" s="2" customFormat="1" x14ac:dyDescent="0.2">
      <c r="A89" s="46"/>
      <c r="B89" s="46"/>
      <c r="F89" s="85"/>
      <c r="G89" s="85"/>
    </row>
    <row r="90" spans="1:7" s="2" customFormat="1" x14ac:dyDescent="0.2">
      <c r="A90" s="46"/>
      <c r="B90" s="46"/>
      <c r="F90" s="85"/>
      <c r="G90" s="85"/>
    </row>
    <row r="91" spans="1:7" s="2" customFormat="1" x14ac:dyDescent="0.2">
      <c r="A91" s="46"/>
      <c r="B91" s="46"/>
      <c r="F91" s="85"/>
      <c r="G91" s="85"/>
    </row>
    <row r="92" spans="1:7" s="2" customFormat="1" x14ac:dyDescent="0.2">
      <c r="A92" s="46"/>
      <c r="B92" s="46"/>
      <c r="F92" s="85"/>
      <c r="G92" s="85"/>
    </row>
    <row r="93" spans="1:7" s="2" customFormat="1" x14ac:dyDescent="0.2">
      <c r="A93" s="46"/>
      <c r="B93" s="46"/>
      <c r="F93" s="85"/>
      <c r="G93" s="85"/>
    </row>
    <row r="94" spans="1:7" s="2" customFormat="1" x14ac:dyDescent="0.2">
      <c r="A94" s="46"/>
      <c r="B94" s="46"/>
      <c r="F94" s="85"/>
      <c r="G94" s="85"/>
    </row>
    <row r="95" spans="1:7" s="2" customFormat="1" x14ac:dyDescent="0.2">
      <c r="A95" s="46"/>
      <c r="B95" s="46"/>
      <c r="F95" s="85"/>
      <c r="G95" s="85"/>
    </row>
    <row r="96" spans="1:7" s="2" customFormat="1" x14ac:dyDescent="0.2">
      <c r="A96" s="46"/>
      <c r="B96" s="46"/>
      <c r="F96" s="85"/>
      <c r="G96" s="85"/>
    </row>
    <row r="97" spans="1:7" s="2" customFormat="1" x14ac:dyDescent="0.2">
      <c r="A97" s="46"/>
      <c r="B97" s="46"/>
      <c r="F97" s="85"/>
      <c r="G97" s="85"/>
    </row>
    <row r="98" spans="1:7" s="2" customFormat="1" x14ac:dyDescent="0.2">
      <c r="A98" s="46"/>
      <c r="B98" s="46"/>
      <c r="F98" s="85"/>
      <c r="G98" s="85"/>
    </row>
    <row r="99" spans="1:7" s="2" customFormat="1" x14ac:dyDescent="0.2">
      <c r="A99" s="46"/>
      <c r="B99" s="46"/>
      <c r="F99" s="85"/>
      <c r="G99" s="85"/>
    </row>
    <row r="100" spans="1:7" s="2" customFormat="1" x14ac:dyDescent="0.2">
      <c r="A100" s="46"/>
      <c r="B100" s="46"/>
      <c r="F100" s="85"/>
      <c r="G100" s="85"/>
    </row>
    <row r="101" spans="1:7" s="2" customFormat="1" x14ac:dyDescent="0.2">
      <c r="A101" s="46"/>
      <c r="B101" s="46"/>
      <c r="F101" s="85"/>
      <c r="G101" s="85"/>
    </row>
    <row r="102" spans="1:7" s="2" customFormat="1" x14ac:dyDescent="0.2">
      <c r="A102" s="46"/>
      <c r="B102" s="46"/>
      <c r="F102" s="85"/>
      <c r="G102" s="85"/>
    </row>
    <row r="103" spans="1:7" s="2" customFormat="1" x14ac:dyDescent="0.2">
      <c r="A103" s="46"/>
      <c r="B103" s="46"/>
      <c r="F103" s="85"/>
      <c r="G103" s="85"/>
    </row>
    <row r="104" spans="1:7" s="2" customFormat="1" x14ac:dyDescent="0.2">
      <c r="A104" s="46"/>
      <c r="B104" s="46"/>
      <c r="F104" s="85"/>
      <c r="G104" s="85"/>
    </row>
    <row r="105" spans="1:7" s="2" customFormat="1" x14ac:dyDescent="0.2">
      <c r="A105" s="46"/>
      <c r="B105" s="46"/>
      <c r="F105" s="85"/>
      <c r="G105" s="85"/>
    </row>
    <row r="106" spans="1:7" s="2" customFormat="1" x14ac:dyDescent="0.2">
      <c r="A106" s="46"/>
      <c r="B106" s="46"/>
      <c r="F106" s="85"/>
      <c r="G106" s="85"/>
    </row>
    <row r="107" spans="1:7" s="2" customFormat="1" x14ac:dyDescent="0.2">
      <c r="A107" s="46"/>
      <c r="B107" s="46"/>
      <c r="F107" s="85"/>
      <c r="G107" s="85"/>
    </row>
    <row r="108" spans="1:7" s="2" customFormat="1" x14ac:dyDescent="0.2">
      <c r="A108" s="46"/>
      <c r="B108" s="46"/>
      <c r="F108" s="85"/>
      <c r="G108" s="85"/>
    </row>
    <row r="109" spans="1:7" s="2" customFormat="1" x14ac:dyDescent="0.2">
      <c r="A109" s="46"/>
      <c r="B109" s="46"/>
      <c r="F109" s="85"/>
      <c r="G109" s="85"/>
    </row>
    <row r="110" spans="1:7" s="2" customFormat="1" x14ac:dyDescent="0.2">
      <c r="A110" s="46"/>
      <c r="B110" s="46"/>
      <c r="F110" s="85"/>
      <c r="G110" s="85"/>
    </row>
    <row r="111" spans="1:7" s="2" customFormat="1" x14ac:dyDescent="0.2">
      <c r="A111" s="46"/>
      <c r="B111" s="46"/>
      <c r="F111" s="85"/>
      <c r="G111" s="85"/>
    </row>
    <row r="112" spans="1:7" s="2" customFormat="1" x14ac:dyDescent="0.2">
      <c r="A112" s="46"/>
      <c r="B112" s="46"/>
      <c r="F112" s="85"/>
      <c r="G112" s="85"/>
    </row>
    <row r="113" spans="1:7" s="2" customFormat="1" x14ac:dyDescent="0.2">
      <c r="A113" s="46"/>
      <c r="B113" s="46"/>
      <c r="F113" s="85"/>
      <c r="G113" s="85"/>
    </row>
    <row r="114" spans="1:7" s="2" customFormat="1" x14ac:dyDescent="0.2">
      <c r="A114" s="46"/>
      <c r="B114" s="46"/>
      <c r="F114" s="85"/>
      <c r="G114" s="85"/>
    </row>
    <row r="115" spans="1:7" s="2" customFormat="1" x14ac:dyDescent="0.2">
      <c r="A115" s="46"/>
      <c r="B115" s="46"/>
      <c r="F115" s="85"/>
      <c r="G115" s="85"/>
    </row>
    <row r="116" spans="1:7" s="2" customFormat="1" x14ac:dyDescent="0.2">
      <c r="A116" s="46"/>
      <c r="B116" s="46"/>
      <c r="F116" s="85"/>
      <c r="G116" s="85"/>
    </row>
    <row r="117" spans="1:7" s="2" customFormat="1" x14ac:dyDescent="0.2">
      <c r="A117" s="46"/>
      <c r="B117" s="46"/>
      <c r="F117" s="85"/>
      <c r="G117" s="85"/>
    </row>
    <row r="118" spans="1:7" s="2" customFormat="1" x14ac:dyDescent="0.2">
      <c r="A118" s="46"/>
      <c r="B118" s="46"/>
      <c r="F118" s="85"/>
      <c r="G118" s="85"/>
    </row>
    <row r="119" spans="1:7" s="2" customFormat="1" x14ac:dyDescent="0.2">
      <c r="A119" s="46"/>
      <c r="B119" s="46"/>
      <c r="F119" s="85"/>
      <c r="G119" s="85"/>
    </row>
    <row r="120" spans="1:7" s="2" customFormat="1" x14ac:dyDescent="0.2">
      <c r="A120" s="46"/>
      <c r="B120" s="46"/>
      <c r="F120" s="85"/>
      <c r="G120" s="85"/>
    </row>
    <row r="121" spans="1:7" s="2" customFormat="1" x14ac:dyDescent="0.2">
      <c r="A121" s="46"/>
      <c r="B121" s="46"/>
      <c r="F121" s="85"/>
      <c r="G121" s="85"/>
    </row>
    <row r="122" spans="1:7" s="2" customFormat="1" x14ac:dyDescent="0.2">
      <c r="A122" s="46"/>
      <c r="B122" s="46"/>
      <c r="F122" s="85"/>
      <c r="G122" s="85"/>
    </row>
    <row r="123" spans="1:7" s="2" customFormat="1" x14ac:dyDescent="0.2">
      <c r="A123" s="46"/>
      <c r="B123" s="46"/>
      <c r="F123" s="85"/>
      <c r="G123" s="85"/>
    </row>
    <row r="124" spans="1:7" s="2" customFormat="1" x14ac:dyDescent="0.2">
      <c r="A124" s="46"/>
      <c r="B124" s="46"/>
      <c r="F124" s="85"/>
      <c r="G124" s="85"/>
    </row>
    <row r="125" spans="1:7" s="2" customFormat="1" x14ac:dyDescent="0.2">
      <c r="A125" s="46"/>
      <c r="B125" s="46"/>
      <c r="F125" s="85"/>
      <c r="G125" s="85"/>
    </row>
    <row r="126" spans="1:7" s="2" customFormat="1" x14ac:dyDescent="0.2">
      <c r="A126" s="46"/>
      <c r="B126" s="46"/>
      <c r="F126" s="85"/>
      <c r="G126" s="85"/>
    </row>
    <row r="127" spans="1:7" s="2" customFormat="1" x14ac:dyDescent="0.2">
      <c r="A127" s="46"/>
      <c r="B127" s="46"/>
      <c r="F127" s="85"/>
      <c r="G127" s="85"/>
    </row>
    <row r="128" spans="1:7" s="2" customFormat="1" x14ac:dyDescent="0.2">
      <c r="A128" s="46"/>
      <c r="B128" s="46"/>
      <c r="F128" s="85"/>
      <c r="G128" s="85"/>
    </row>
    <row r="129" spans="1:7" s="2" customFormat="1" x14ac:dyDescent="0.2">
      <c r="A129" s="46"/>
      <c r="B129" s="46"/>
      <c r="F129" s="85"/>
      <c r="G129" s="85"/>
    </row>
    <row r="130" spans="1:7" s="2" customFormat="1" x14ac:dyDescent="0.2">
      <c r="A130" s="46"/>
      <c r="B130" s="46"/>
      <c r="F130" s="85"/>
      <c r="G130" s="85"/>
    </row>
    <row r="131" spans="1:7" s="2" customFormat="1" x14ac:dyDescent="0.2">
      <c r="A131" s="46"/>
      <c r="B131" s="46"/>
      <c r="F131" s="85"/>
      <c r="G131" s="85"/>
    </row>
    <row r="132" spans="1:7" s="2" customFormat="1" x14ac:dyDescent="0.2">
      <c r="A132" s="46"/>
      <c r="B132" s="46"/>
      <c r="F132" s="85"/>
      <c r="G132" s="85"/>
    </row>
    <row r="133" spans="1:7" s="2" customFormat="1" x14ac:dyDescent="0.2">
      <c r="A133" s="46"/>
      <c r="B133" s="46"/>
      <c r="F133" s="85"/>
      <c r="G133" s="85"/>
    </row>
    <row r="134" spans="1:7" s="2" customFormat="1" x14ac:dyDescent="0.2">
      <c r="A134" s="46"/>
      <c r="B134" s="46"/>
      <c r="F134" s="85"/>
      <c r="G134" s="85"/>
    </row>
    <row r="135" spans="1:7" s="2" customFormat="1" x14ac:dyDescent="0.2">
      <c r="A135" s="46"/>
      <c r="B135" s="46"/>
      <c r="F135" s="85"/>
      <c r="G135" s="85"/>
    </row>
    <row r="136" spans="1:7" s="2" customFormat="1" x14ac:dyDescent="0.2">
      <c r="A136" s="46"/>
      <c r="B136" s="46"/>
      <c r="F136" s="85"/>
      <c r="G136" s="85"/>
    </row>
    <row r="137" spans="1:7" s="2" customFormat="1" x14ac:dyDescent="0.2">
      <c r="A137" s="46"/>
      <c r="B137" s="46"/>
      <c r="F137" s="85"/>
      <c r="G137" s="85"/>
    </row>
    <row r="138" spans="1:7" s="2" customFormat="1" x14ac:dyDescent="0.2">
      <c r="A138" s="46"/>
      <c r="B138" s="46"/>
      <c r="F138" s="85"/>
      <c r="G138" s="85"/>
    </row>
    <row r="139" spans="1:7" s="2" customFormat="1" x14ac:dyDescent="0.2">
      <c r="A139" s="46"/>
      <c r="B139" s="46"/>
      <c r="F139" s="85"/>
      <c r="G139" s="85"/>
    </row>
    <row r="140" spans="1:7" s="2" customFormat="1" x14ac:dyDescent="0.2">
      <c r="A140" s="46"/>
      <c r="B140" s="46"/>
      <c r="F140" s="85"/>
      <c r="G140" s="85"/>
    </row>
    <row r="141" spans="1:7" s="2" customFormat="1" x14ac:dyDescent="0.2">
      <c r="A141" s="46"/>
      <c r="B141" s="46"/>
      <c r="F141" s="85"/>
      <c r="G141" s="85"/>
    </row>
    <row r="142" spans="1:7" s="2" customFormat="1" x14ac:dyDescent="0.2">
      <c r="A142" s="46"/>
      <c r="B142" s="46"/>
      <c r="F142" s="85"/>
      <c r="G142" s="85"/>
    </row>
    <row r="143" spans="1:7" s="2" customFormat="1" x14ac:dyDescent="0.2">
      <c r="A143" s="46"/>
      <c r="B143" s="46"/>
      <c r="F143" s="85"/>
      <c r="G143" s="85"/>
    </row>
    <row r="144" spans="1:7" s="2" customFormat="1" x14ac:dyDescent="0.2">
      <c r="A144" s="46"/>
      <c r="B144" s="46"/>
      <c r="F144" s="85"/>
      <c r="G144" s="85"/>
    </row>
    <row r="145" spans="1:7" s="2" customFormat="1" x14ac:dyDescent="0.2">
      <c r="A145" s="46"/>
      <c r="B145" s="46"/>
      <c r="F145" s="85"/>
      <c r="G145" s="85"/>
    </row>
    <row r="146" spans="1:7" s="2" customFormat="1" x14ac:dyDescent="0.2">
      <c r="A146" s="46"/>
      <c r="B146" s="46"/>
      <c r="F146" s="85"/>
      <c r="G146" s="85"/>
    </row>
    <row r="147" spans="1:7" s="2" customFormat="1" x14ac:dyDescent="0.2">
      <c r="A147" s="46"/>
      <c r="B147" s="46"/>
      <c r="F147" s="85"/>
      <c r="G147" s="85"/>
    </row>
    <row r="148" spans="1:7" s="2" customFormat="1" x14ac:dyDescent="0.2">
      <c r="A148" s="46"/>
      <c r="B148" s="46"/>
      <c r="F148" s="85"/>
      <c r="G148" s="85"/>
    </row>
    <row r="149" spans="1:7" s="2" customFormat="1" x14ac:dyDescent="0.2">
      <c r="A149" s="46"/>
      <c r="B149" s="46"/>
      <c r="F149" s="85"/>
      <c r="G149" s="85"/>
    </row>
    <row r="150" spans="1:7" s="2" customFormat="1" x14ac:dyDescent="0.2">
      <c r="A150" s="46"/>
      <c r="B150" s="46"/>
      <c r="F150" s="85"/>
      <c r="G150" s="85"/>
    </row>
    <row r="151" spans="1:7" s="2" customFormat="1" x14ac:dyDescent="0.2">
      <c r="A151" s="46"/>
      <c r="B151" s="46"/>
      <c r="F151" s="85"/>
      <c r="G151" s="85"/>
    </row>
    <row r="152" spans="1:7" s="2" customFormat="1" x14ac:dyDescent="0.2">
      <c r="A152" s="46"/>
      <c r="B152" s="46"/>
      <c r="F152" s="85"/>
      <c r="G152" s="85"/>
    </row>
    <row r="153" spans="1:7" s="2" customFormat="1" x14ac:dyDescent="0.2">
      <c r="A153" s="46"/>
      <c r="B153" s="46"/>
      <c r="F153" s="85"/>
      <c r="G153" s="85"/>
    </row>
    <row r="154" spans="1:7" s="2" customFormat="1" x14ac:dyDescent="0.2">
      <c r="A154" s="46"/>
      <c r="B154" s="46"/>
      <c r="F154" s="85"/>
      <c r="G154" s="85"/>
    </row>
    <row r="155" spans="1:7" s="2" customFormat="1" x14ac:dyDescent="0.2">
      <c r="A155" s="46"/>
      <c r="B155" s="46"/>
      <c r="F155" s="85"/>
      <c r="G155" s="85"/>
    </row>
    <row r="156" spans="1:7" s="2" customFormat="1" x14ac:dyDescent="0.2">
      <c r="A156" s="46"/>
      <c r="B156" s="46"/>
      <c r="F156" s="85"/>
      <c r="G156" s="85"/>
    </row>
    <row r="157" spans="1:7" s="2" customFormat="1" x14ac:dyDescent="0.2">
      <c r="A157" s="46"/>
      <c r="B157" s="46"/>
      <c r="F157" s="85"/>
      <c r="G157" s="85"/>
    </row>
    <row r="158" spans="1:7" s="2" customFormat="1" x14ac:dyDescent="0.2">
      <c r="A158" s="46"/>
      <c r="B158" s="46"/>
      <c r="F158" s="85"/>
      <c r="G158" s="85"/>
    </row>
    <row r="159" spans="1:7" s="2" customFormat="1" x14ac:dyDescent="0.2">
      <c r="A159" s="46"/>
      <c r="B159" s="46"/>
      <c r="F159" s="85"/>
      <c r="G159" s="85"/>
    </row>
    <row r="160" spans="1:7" s="2" customFormat="1" x14ac:dyDescent="0.2">
      <c r="A160" s="46"/>
      <c r="B160" s="46"/>
      <c r="F160" s="85"/>
      <c r="G160" s="85"/>
    </row>
    <row r="161" spans="1:7" s="2" customFormat="1" x14ac:dyDescent="0.2">
      <c r="A161" s="46"/>
      <c r="B161" s="46"/>
      <c r="F161" s="85"/>
      <c r="G161" s="85"/>
    </row>
    <row r="162" spans="1:7" s="2" customFormat="1" x14ac:dyDescent="0.2">
      <c r="A162" s="46"/>
      <c r="B162" s="46"/>
      <c r="F162" s="85"/>
      <c r="G162" s="85"/>
    </row>
    <row r="163" spans="1:7" s="2" customFormat="1" x14ac:dyDescent="0.2">
      <c r="A163" s="46"/>
      <c r="B163" s="46"/>
      <c r="F163" s="85"/>
      <c r="G163" s="85"/>
    </row>
    <row r="164" spans="1:7" s="2" customFormat="1" x14ac:dyDescent="0.2">
      <c r="A164" s="46"/>
      <c r="B164" s="46"/>
      <c r="F164" s="85"/>
      <c r="G164" s="85"/>
    </row>
    <row r="165" spans="1:7" s="2" customFormat="1" x14ac:dyDescent="0.2">
      <c r="A165" s="46"/>
      <c r="B165" s="46"/>
      <c r="F165" s="85"/>
      <c r="G165" s="85"/>
    </row>
    <row r="166" spans="1:7" s="2" customFormat="1" x14ac:dyDescent="0.2">
      <c r="A166" s="46"/>
      <c r="B166" s="46"/>
      <c r="F166" s="85"/>
      <c r="G166" s="85"/>
    </row>
    <row r="167" spans="1:7" s="2" customFormat="1" x14ac:dyDescent="0.2">
      <c r="A167" s="46"/>
      <c r="B167" s="46"/>
      <c r="F167" s="85"/>
      <c r="G167" s="85"/>
    </row>
    <row r="168" spans="1:7" s="2" customFormat="1" x14ac:dyDescent="0.2">
      <c r="A168" s="46"/>
      <c r="B168" s="46"/>
      <c r="F168" s="85"/>
      <c r="G168" s="85"/>
    </row>
    <row r="169" spans="1:7" s="2" customFormat="1" x14ac:dyDescent="0.2">
      <c r="A169" s="46"/>
      <c r="B169" s="46"/>
      <c r="F169" s="85"/>
      <c r="G169" s="85"/>
    </row>
    <row r="170" spans="1:7" s="2" customFormat="1" x14ac:dyDescent="0.2">
      <c r="A170" s="46"/>
      <c r="B170" s="46"/>
      <c r="F170" s="85"/>
      <c r="G170" s="85"/>
    </row>
    <row r="171" spans="1:7" s="2" customFormat="1" x14ac:dyDescent="0.2">
      <c r="A171" s="46"/>
      <c r="B171" s="46"/>
      <c r="F171" s="85"/>
      <c r="G171" s="85"/>
    </row>
    <row r="172" spans="1:7" s="2" customFormat="1" x14ac:dyDescent="0.2">
      <c r="A172" s="46"/>
      <c r="B172" s="46"/>
      <c r="F172" s="85"/>
      <c r="G172" s="85"/>
    </row>
    <row r="173" spans="1:7" s="2" customFormat="1" x14ac:dyDescent="0.2">
      <c r="A173" s="46"/>
      <c r="B173" s="46"/>
      <c r="F173" s="85"/>
      <c r="G173" s="85"/>
    </row>
    <row r="174" spans="1:7" s="2" customFormat="1" x14ac:dyDescent="0.2">
      <c r="A174" s="46"/>
      <c r="B174" s="46"/>
      <c r="F174" s="85"/>
      <c r="G174" s="85"/>
    </row>
    <row r="175" spans="1:7" s="2" customFormat="1" x14ac:dyDescent="0.2">
      <c r="A175" s="46"/>
      <c r="B175" s="46"/>
      <c r="F175" s="85"/>
      <c r="G175" s="85"/>
    </row>
    <row r="176" spans="1:7" s="2" customFormat="1" x14ac:dyDescent="0.2">
      <c r="A176" s="46"/>
      <c r="B176" s="46"/>
      <c r="F176" s="85"/>
      <c r="G176" s="85"/>
    </row>
    <row r="177" spans="1:7" s="2" customFormat="1" x14ac:dyDescent="0.2">
      <c r="A177" s="46"/>
      <c r="B177" s="46"/>
      <c r="F177" s="85"/>
      <c r="G177" s="85"/>
    </row>
    <row r="178" spans="1:7" s="2" customFormat="1" x14ac:dyDescent="0.2">
      <c r="A178" s="46"/>
      <c r="B178" s="46"/>
      <c r="F178" s="85"/>
      <c r="G178" s="85"/>
    </row>
    <row r="179" spans="1:7" s="2" customFormat="1" x14ac:dyDescent="0.2">
      <c r="A179" s="46"/>
      <c r="B179" s="46"/>
      <c r="F179" s="85"/>
      <c r="G179" s="85"/>
    </row>
    <row r="180" spans="1:7" s="2" customFormat="1" x14ac:dyDescent="0.2">
      <c r="A180" s="46"/>
      <c r="B180" s="46"/>
      <c r="F180" s="85"/>
      <c r="G180" s="85"/>
    </row>
    <row r="181" spans="1:7" s="2" customFormat="1" x14ac:dyDescent="0.2">
      <c r="A181" s="46"/>
      <c r="B181" s="46"/>
      <c r="F181" s="85"/>
      <c r="G181" s="85"/>
    </row>
    <row r="182" spans="1:7" s="2" customFormat="1" x14ac:dyDescent="0.2">
      <c r="A182" s="46"/>
      <c r="B182" s="46"/>
      <c r="F182" s="85"/>
      <c r="G182" s="85"/>
    </row>
    <row r="183" spans="1:7" s="2" customFormat="1" x14ac:dyDescent="0.2">
      <c r="A183" s="46"/>
      <c r="B183" s="46"/>
      <c r="F183" s="85"/>
      <c r="G183" s="85"/>
    </row>
    <row r="184" spans="1:7" s="2" customFormat="1" x14ac:dyDescent="0.2">
      <c r="A184" s="46"/>
      <c r="B184" s="46"/>
      <c r="F184" s="85"/>
      <c r="G184" s="85"/>
    </row>
    <row r="185" spans="1:7" s="2" customFormat="1" x14ac:dyDescent="0.2">
      <c r="A185" s="46"/>
      <c r="B185" s="46"/>
      <c r="F185" s="85"/>
      <c r="G185" s="85"/>
    </row>
    <row r="186" spans="1:7" s="2" customFormat="1" x14ac:dyDescent="0.2">
      <c r="A186" s="46"/>
      <c r="B186" s="46"/>
      <c r="F186" s="85"/>
      <c r="G186" s="85"/>
    </row>
    <row r="187" spans="1:7" s="2" customFormat="1" x14ac:dyDescent="0.2">
      <c r="A187" s="46"/>
      <c r="B187" s="46"/>
      <c r="F187" s="85"/>
      <c r="G187" s="85"/>
    </row>
    <row r="188" spans="1:7" s="2" customFormat="1" x14ac:dyDescent="0.2">
      <c r="A188" s="46"/>
      <c r="B188" s="46"/>
      <c r="F188" s="85"/>
      <c r="G188" s="85"/>
    </row>
    <row r="189" spans="1:7" s="2" customFormat="1" x14ac:dyDescent="0.2">
      <c r="A189" s="46"/>
      <c r="B189" s="46"/>
      <c r="F189" s="85"/>
      <c r="G189" s="85"/>
    </row>
    <row r="190" spans="1:7" s="2" customFormat="1" x14ac:dyDescent="0.2">
      <c r="A190" s="46"/>
      <c r="B190" s="46"/>
      <c r="F190" s="85"/>
      <c r="G190" s="85"/>
    </row>
    <row r="191" spans="1:7" s="2" customFormat="1" x14ac:dyDescent="0.2">
      <c r="A191" s="46"/>
      <c r="B191" s="46"/>
      <c r="F191" s="85"/>
      <c r="G191" s="85"/>
    </row>
    <row r="192" spans="1:7" s="2" customFormat="1" x14ac:dyDescent="0.2">
      <c r="A192" s="46"/>
      <c r="B192" s="46"/>
      <c r="F192" s="85"/>
      <c r="G192" s="85"/>
    </row>
    <row r="193" spans="1:7" s="2" customFormat="1" x14ac:dyDescent="0.2">
      <c r="A193" s="46"/>
      <c r="B193" s="46"/>
      <c r="F193" s="85"/>
      <c r="G193" s="85"/>
    </row>
    <row r="194" spans="1:7" s="2" customFormat="1" x14ac:dyDescent="0.2">
      <c r="A194" s="46"/>
      <c r="B194" s="46"/>
      <c r="F194" s="85"/>
      <c r="G194" s="85"/>
    </row>
    <row r="195" spans="1:7" s="2" customFormat="1" x14ac:dyDescent="0.2">
      <c r="A195" s="46"/>
      <c r="B195" s="46"/>
      <c r="F195" s="85"/>
      <c r="G195" s="85"/>
    </row>
    <row r="196" spans="1:7" s="2" customFormat="1" x14ac:dyDescent="0.2">
      <c r="A196" s="46"/>
      <c r="B196" s="46"/>
      <c r="F196" s="85"/>
      <c r="G196" s="85"/>
    </row>
    <row r="197" spans="1:7" s="2" customFormat="1" x14ac:dyDescent="0.2">
      <c r="A197" s="46"/>
      <c r="B197" s="46"/>
      <c r="F197" s="85"/>
      <c r="G197" s="85"/>
    </row>
    <row r="198" spans="1:7" s="2" customFormat="1" x14ac:dyDescent="0.2">
      <c r="A198" s="46"/>
      <c r="B198" s="46"/>
      <c r="F198" s="85"/>
      <c r="G198" s="85"/>
    </row>
    <row r="199" spans="1:7" s="2" customFormat="1" x14ac:dyDescent="0.2">
      <c r="A199" s="46"/>
      <c r="B199" s="46"/>
      <c r="F199" s="85"/>
      <c r="G199" s="85"/>
    </row>
    <row r="200" spans="1:7" s="2" customFormat="1" x14ac:dyDescent="0.2">
      <c r="A200" s="46"/>
      <c r="B200" s="46"/>
      <c r="F200" s="85"/>
      <c r="G200" s="85"/>
    </row>
    <row r="201" spans="1:7" s="2" customFormat="1" x14ac:dyDescent="0.2">
      <c r="A201" s="46"/>
      <c r="B201" s="46"/>
      <c r="F201" s="85"/>
      <c r="G201" s="85"/>
    </row>
    <row r="202" spans="1:7" s="2" customFormat="1" x14ac:dyDescent="0.2">
      <c r="A202" s="46"/>
      <c r="B202" s="46"/>
      <c r="F202" s="85"/>
      <c r="G202" s="85"/>
    </row>
    <row r="203" spans="1:7" s="2" customFormat="1" x14ac:dyDescent="0.2">
      <c r="A203" s="46"/>
      <c r="B203" s="46"/>
      <c r="F203" s="85"/>
      <c r="G203" s="85"/>
    </row>
  </sheetData>
  <mergeCells count="2">
    <mergeCell ref="A1:H1"/>
    <mergeCell ref="A3:C3"/>
  </mergeCells>
  <printOptions horizontalCentered="1"/>
  <pageMargins left="0.19685039370078741" right="0.19685039370078741" top="0.62992125984251968" bottom="0.62992125984251968" header="0.51181102362204722" footer="0.51181102362204722"/>
  <pageSetup paperSize="9" scale="90" firstPageNumber="459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2"/>
  <sheetViews>
    <sheetView tabSelected="1" view="pageBreakPreview" topLeftCell="A523" zoomScale="60" zoomScaleNormal="100" workbookViewId="0">
      <selection activeCell="J58" sqref="J58"/>
    </sheetView>
  </sheetViews>
  <sheetFormatPr defaultColWidth="11.42578125" defaultRowHeight="12.75" x14ac:dyDescent="0.2"/>
  <cols>
    <col min="1" max="1" width="6.5703125" style="71" customWidth="1"/>
    <col min="2" max="2" width="46.85546875" style="111" customWidth="1"/>
    <col min="3" max="3" width="14.7109375" style="65" hidden="1" customWidth="1"/>
    <col min="4" max="4" width="11.85546875" style="82" customWidth="1"/>
    <col min="5" max="5" width="14.28515625" style="65" customWidth="1"/>
    <col min="6" max="6" width="9.5703125" style="65" hidden="1" customWidth="1"/>
    <col min="7" max="7" width="8.28515625" style="62" customWidth="1"/>
    <col min="8" max="8" width="14.85546875" style="62" bestFit="1" customWidth="1"/>
    <col min="9" max="9" width="13.42578125" style="62" bestFit="1" customWidth="1"/>
    <col min="10" max="10" width="11.42578125" style="62"/>
    <col min="11" max="11" width="13.42578125" style="62" bestFit="1" customWidth="1"/>
    <col min="12" max="12" width="15" style="62" bestFit="1" customWidth="1"/>
    <col min="13" max="16384" width="11.42578125" style="62"/>
  </cols>
  <sheetData>
    <row r="1" spans="1:13" ht="30" customHeight="1" x14ac:dyDescent="0.2">
      <c r="A1" s="322" t="s">
        <v>70</v>
      </c>
      <c r="B1" s="322"/>
      <c r="C1" s="322"/>
      <c r="D1" s="322"/>
      <c r="E1" s="322"/>
      <c r="F1" s="322"/>
      <c r="G1" s="322"/>
    </row>
    <row r="2" spans="1:13" s="100" customFormat="1" ht="29.25" customHeight="1" x14ac:dyDescent="0.2">
      <c r="A2" s="132"/>
      <c r="B2" s="94" t="s">
        <v>249</v>
      </c>
      <c r="C2" s="96" t="s">
        <v>259</v>
      </c>
      <c r="D2" s="95" t="s">
        <v>251</v>
      </c>
      <c r="E2" s="96" t="s">
        <v>261</v>
      </c>
      <c r="F2" s="97" t="s">
        <v>244</v>
      </c>
      <c r="G2" s="97" t="s">
        <v>244</v>
      </c>
    </row>
    <row r="3" spans="1:13" s="100" customFormat="1" ht="24" x14ac:dyDescent="0.2">
      <c r="A3" s="132"/>
      <c r="B3" s="133">
        <v>1</v>
      </c>
      <c r="C3" s="134">
        <v>2</v>
      </c>
      <c r="D3" s="134">
        <v>2</v>
      </c>
      <c r="E3" s="134">
        <v>3</v>
      </c>
      <c r="F3" s="135" t="s">
        <v>248</v>
      </c>
      <c r="G3" s="135" t="s">
        <v>264</v>
      </c>
    </row>
    <row r="4" spans="1:13" ht="29.25" customHeight="1" x14ac:dyDescent="0.2">
      <c r="A4" s="265" t="s">
        <v>75</v>
      </c>
      <c r="B4" s="266" t="s">
        <v>74</v>
      </c>
      <c r="C4" s="105">
        <f>C5+C147+C340+C513</f>
        <v>385181854.80999994</v>
      </c>
      <c r="D4" s="105">
        <f>D5+D147+D340+D513</f>
        <v>1686716900</v>
      </c>
      <c r="E4" s="105">
        <f>E5+E147+E340+E513</f>
        <v>497006233.84999996</v>
      </c>
      <c r="F4" s="187">
        <f t="shared" ref="F4:F64" si="0">E4/C4*100</f>
        <v>129.03158018571773</v>
      </c>
      <c r="G4" s="187">
        <f>E4/D4*100</f>
        <v>29.465895186678924</v>
      </c>
      <c r="H4" s="99"/>
      <c r="I4" s="99"/>
      <c r="J4" s="99"/>
      <c r="K4" s="99"/>
      <c r="L4" s="100"/>
      <c r="M4" s="100"/>
    </row>
    <row r="5" spans="1:13" x14ac:dyDescent="0.2">
      <c r="A5" s="57">
        <v>100</v>
      </c>
      <c r="B5" s="267" t="s">
        <v>76</v>
      </c>
      <c r="C5" s="105">
        <f>C7+C60+C110+C130+C138+C72</f>
        <v>41443646.200000003</v>
      </c>
      <c r="D5" s="105">
        <f>D7+D60+D110+D130+D138+D72</f>
        <v>124686900</v>
      </c>
      <c r="E5" s="105">
        <f>E7+E60+E110+E130+E138+E72</f>
        <v>40570878.149999991</v>
      </c>
      <c r="F5" s="187">
        <f t="shared" si="0"/>
        <v>97.894084787356348</v>
      </c>
      <c r="G5" s="187">
        <f>E5/D5*100</f>
        <v>32.538204213915009</v>
      </c>
      <c r="H5" s="99"/>
      <c r="I5" s="99"/>
      <c r="J5" s="99"/>
      <c r="K5" s="99"/>
      <c r="L5" s="99"/>
      <c r="M5" s="99"/>
    </row>
    <row r="6" spans="1:13" ht="10.5" customHeight="1" x14ac:dyDescent="0.2">
      <c r="A6" s="59"/>
      <c r="B6" s="268"/>
      <c r="C6" s="105"/>
      <c r="D6" s="105"/>
      <c r="E6" s="105"/>
      <c r="F6" s="187"/>
      <c r="G6" s="187"/>
      <c r="H6" s="100"/>
      <c r="I6" s="100"/>
      <c r="J6" s="100"/>
      <c r="K6" s="100"/>
      <c r="L6" s="100"/>
      <c r="M6" s="100"/>
    </row>
    <row r="7" spans="1:13" ht="12.75" customHeight="1" x14ac:dyDescent="0.2">
      <c r="A7" s="60" t="s">
        <v>63</v>
      </c>
      <c r="B7" s="267" t="s">
        <v>64</v>
      </c>
      <c r="C7" s="105">
        <f>C8</f>
        <v>27796936.640000001</v>
      </c>
      <c r="D7" s="105">
        <f>D8</f>
        <v>66636900</v>
      </c>
      <c r="E7" s="105">
        <f>E8</f>
        <v>25488197.319999997</v>
      </c>
      <c r="F7" s="187">
        <f t="shared" si="0"/>
        <v>91.694267070142871</v>
      </c>
      <c r="G7" s="187">
        <f t="shared" ref="G7:G38" si="1">E7/D7*100</f>
        <v>38.249374325636396</v>
      </c>
      <c r="H7" s="100"/>
      <c r="I7" s="100"/>
      <c r="J7" s="100"/>
      <c r="K7" s="100"/>
      <c r="L7" s="100"/>
      <c r="M7" s="100"/>
    </row>
    <row r="8" spans="1:13" ht="12.75" customHeight="1" x14ac:dyDescent="0.2">
      <c r="A8" s="60">
        <v>3</v>
      </c>
      <c r="B8" s="269" t="s">
        <v>37</v>
      </c>
      <c r="C8" s="105">
        <f>C9+C19+C49+C54</f>
        <v>27796936.640000001</v>
      </c>
      <c r="D8" s="105">
        <f>D9+D19+D49+D54</f>
        <v>66636900</v>
      </c>
      <c r="E8" s="105">
        <f>E9+E19+E49+E54</f>
        <v>25488197.319999997</v>
      </c>
      <c r="F8" s="187">
        <f t="shared" si="0"/>
        <v>91.694267070142871</v>
      </c>
      <c r="G8" s="187">
        <f t="shared" si="1"/>
        <v>38.249374325636396</v>
      </c>
      <c r="H8" s="100"/>
      <c r="I8" s="100"/>
      <c r="J8" s="100"/>
      <c r="K8" s="100"/>
      <c r="L8" s="100"/>
      <c r="M8" s="100"/>
    </row>
    <row r="9" spans="1:13" ht="12.75" customHeight="1" x14ac:dyDescent="0.2">
      <c r="A9" s="66">
        <v>31</v>
      </c>
      <c r="B9" s="114" t="s">
        <v>38</v>
      </c>
      <c r="C9" s="105">
        <f t="shared" ref="C9:E9" si="2">C10+C14+C16</f>
        <v>18975569.09</v>
      </c>
      <c r="D9" s="105">
        <f t="shared" ref="D9" si="3">D10+D14+D16</f>
        <v>37698400</v>
      </c>
      <c r="E9" s="105">
        <f t="shared" si="2"/>
        <v>15203561.800000001</v>
      </c>
      <c r="F9" s="187">
        <f t="shared" si="0"/>
        <v>80.121769881527186</v>
      </c>
      <c r="G9" s="187">
        <f t="shared" si="1"/>
        <v>40.329461727818689</v>
      </c>
      <c r="H9" s="101"/>
      <c r="I9" s="101"/>
      <c r="J9" s="101"/>
      <c r="K9" s="101"/>
      <c r="L9" s="100"/>
      <c r="M9" s="100"/>
    </row>
    <row r="10" spans="1:13" ht="12.75" customHeight="1" x14ac:dyDescent="0.2">
      <c r="A10" s="60">
        <v>311</v>
      </c>
      <c r="B10" s="114" t="s">
        <v>106</v>
      </c>
      <c r="C10" s="105">
        <f>C11+C12+C13</f>
        <v>15591177.32</v>
      </c>
      <c r="D10" s="105">
        <f t="shared" ref="D10" si="4">D11+D12+D13</f>
        <v>30491000</v>
      </c>
      <c r="E10" s="105">
        <f>E11+E12+E13</f>
        <v>12126101.630000001</v>
      </c>
      <c r="F10" s="187">
        <f t="shared" si="0"/>
        <v>77.775407085165526</v>
      </c>
      <c r="G10" s="187">
        <f t="shared" si="1"/>
        <v>39.769445508510707</v>
      </c>
      <c r="H10" s="100"/>
      <c r="I10" s="100"/>
      <c r="J10" s="100"/>
      <c r="K10" s="100"/>
      <c r="L10" s="100"/>
      <c r="M10" s="100"/>
    </row>
    <row r="11" spans="1:13" ht="12.75" customHeight="1" x14ac:dyDescent="0.2">
      <c r="A11" s="58">
        <v>3111</v>
      </c>
      <c r="B11" s="245" t="s">
        <v>39</v>
      </c>
      <c r="C11" s="270">
        <v>15237819.76</v>
      </c>
      <c r="D11" s="270">
        <v>30200000</v>
      </c>
      <c r="E11" s="270">
        <v>11927559.960000001</v>
      </c>
      <c r="F11" s="271">
        <f t="shared" si="0"/>
        <v>78.2760273310911</v>
      </c>
      <c r="G11" s="271">
        <f t="shared" si="1"/>
        <v>39.495231655629141</v>
      </c>
      <c r="H11" s="100"/>
      <c r="I11" s="100"/>
      <c r="J11" s="100"/>
      <c r="K11" s="100"/>
      <c r="L11" s="100"/>
      <c r="M11" s="100"/>
    </row>
    <row r="12" spans="1:13" ht="12.75" customHeight="1" x14ac:dyDescent="0.2">
      <c r="A12" s="58">
        <v>3112</v>
      </c>
      <c r="B12" s="245" t="s">
        <v>172</v>
      </c>
      <c r="C12" s="270">
        <v>95429.43</v>
      </c>
      <c r="D12" s="270">
        <v>215000</v>
      </c>
      <c r="E12" s="270">
        <v>89805.57</v>
      </c>
      <c r="F12" s="271">
        <f t="shared" si="0"/>
        <v>94.106786554210814</v>
      </c>
      <c r="G12" s="271">
        <f t="shared" si="1"/>
        <v>41.770032558139533</v>
      </c>
      <c r="H12" s="100"/>
      <c r="I12" s="100"/>
      <c r="J12" s="100"/>
      <c r="K12" s="100"/>
      <c r="L12" s="100"/>
      <c r="M12" s="100"/>
    </row>
    <row r="13" spans="1:13" ht="12.75" customHeight="1" x14ac:dyDescent="0.2">
      <c r="A13" s="58">
        <v>3113</v>
      </c>
      <c r="B13" s="245" t="s">
        <v>40</v>
      </c>
      <c r="C13" s="270">
        <v>257928.13</v>
      </c>
      <c r="D13" s="270">
        <v>76000</v>
      </c>
      <c r="E13" s="270">
        <v>108736.1</v>
      </c>
      <c r="F13" s="271">
        <f t="shared" si="0"/>
        <v>42.157518840616568</v>
      </c>
      <c r="G13" s="271">
        <f t="shared" si="1"/>
        <v>143.07381578947368</v>
      </c>
      <c r="H13" s="100"/>
      <c r="I13" s="100"/>
      <c r="J13" s="100"/>
      <c r="K13" s="100"/>
      <c r="L13" s="100"/>
      <c r="M13" s="100"/>
    </row>
    <row r="14" spans="1:13" s="67" customFormat="1" ht="12.75" customHeight="1" x14ac:dyDescent="0.2">
      <c r="A14" s="60">
        <v>312</v>
      </c>
      <c r="B14" s="114" t="s">
        <v>41</v>
      </c>
      <c r="C14" s="105">
        <f t="shared" ref="C14:E14" si="5">C15</f>
        <v>809165.27</v>
      </c>
      <c r="D14" s="105">
        <f t="shared" si="5"/>
        <v>2000000</v>
      </c>
      <c r="E14" s="105">
        <f t="shared" si="5"/>
        <v>1147688.46</v>
      </c>
      <c r="F14" s="187">
        <f t="shared" si="0"/>
        <v>141.83609981184685</v>
      </c>
      <c r="G14" s="187">
        <f t="shared" si="1"/>
        <v>57.384422999999998</v>
      </c>
      <c r="H14" s="104"/>
      <c r="I14" s="104"/>
      <c r="J14" s="104"/>
      <c r="K14" s="104"/>
      <c r="L14" s="104"/>
      <c r="M14" s="104"/>
    </row>
    <row r="15" spans="1:13" ht="12.75" customHeight="1" x14ac:dyDescent="0.2">
      <c r="A15" s="58">
        <v>3121</v>
      </c>
      <c r="B15" s="245" t="s">
        <v>41</v>
      </c>
      <c r="C15" s="270">
        <v>809165.27</v>
      </c>
      <c r="D15" s="270">
        <v>2000000</v>
      </c>
      <c r="E15" s="270">
        <v>1147688.46</v>
      </c>
      <c r="F15" s="271">
        <f t="shared" si="0"/>
        <v>141.83609981184685</v>
      </c>
      <c r="G15" s="271">
        <f t="shared" si="1"/>
        <v>57.384422999999998</v>
      </c>
      <c r="H15" s="100"/>
      <c r="I15" s="100"/>
      <c r="J15" s="100"/>
      <c r="K15" s="100"/>
      <c r="L15" s="100"/>
      <c r="M15" s="100"/>
    </row>
    <row r="16" spans="1:13" s="67" customFormat="1" ht="12.75" customHeight="1" x14ac:dyDescent="0.2">
      <c r="A16" s="60">
        <v>313</v>
      </c>
      <c r="B16" s="114" t="s">
        <v>42</v>
      </c>
      <c r="C16" s="105">
        <f>C17+C18</f>
        <v>2575226.5</v>
      </c>
      <c r="D16" s="105">
        <f>D17+D18</f>
        <v>5207400</v>
      </c>
      <c r="E16" s="105">
        <f>E17+E18</f>
        <v>1929771.71</v>
      </c>
      <c r="F16" s="187">
        <f t="shared" si="0"/>
        <v>74.935999221816019</v>
      </c>
      <c r="G16" s="187">
        <f t="shared" si="1"/>
        <v>37.058257671774783</v>
      </c>
      <c r="H16" s="104"/>
      <c r="I16" s="104"/>
      <c r="J16" s="104"/>
      <c r="K16" s="104"/>
      <c r="L16" s="104"/>
      <c r="M16" s="104"/>
    </row>
    <row r="17" spans="1:13" ht="12.75" customHeight="1" x14ac:dyDescent="0.2">
      <c r="A17" s="58">
        <v>3132</v>
      </c>
      <c r="B17" s="245" t="s">
        <v>184</v>
      </c>
      <c r="C17" s="270">
        <v>2320698.42</v>
      </c>
      <c r="D17" s="270">
        <v>4690000</v>
      </c>
      <c r="E17" s="270">
        <v>1929771.71</v>
      </c>
      <c r="F17" s="271">
        <f t="shared" si="0"/>
        <v>83.154781912593364</v>
      </c>
      <c r="G17" s="271">
        <f t="shared" si="1"/>
        <v>41.146518336886992</v>
      </c>
      <c r="H17" s="100"/>
      <c r="I17" s="100"/>
      <c r="J17" s="100"/>
      <c r="K17" s="100"/>
      <c r="L17" s="100"/>
      <c r="M17" s="100"/>
    </row>
    <row r="18" spans="1:13" ht="12.75" customHeight="1" x14ac:dyDescent="0.2">
      <c r="A18" s="58">
        <v>3133</v>
      </c>
      <c r="B18" s="245" t="s">
        <v>107</v>
      </c>
      <c r="C18" s="270">
        <v>254528.08</v>
      </c>
      <c r="D18" s="270">
        <v>517400</v>
      </c>
      <c r="E18" s="270">
        <v>0</v>
      </c>
      <c r="F18" s="271">
        <f t="shared" si="0"/>
        <v>0</v>
      </c>
      <c r="G18" s="271">
        <f t="shared" si="1"/>
        <v>0</v>
      </c>
      <c r="H18" s="100"/>
      <c r="I18" s="100"/>
      <c r="J18" s="100"/>
      <c r="K18" s="100"/>
      <c r="L18" s="100"/>
      <c r="M18" s="100"/>
    </row>
    <row r="19" spans="1:13" ht="12.75" customHeight="1" x14ac:dyDescent="0.2">
      <c r="A19" s="60">
        <v>32</v>
      </c>
      <c r="B19" s="272" t="s">
        <v>3</v>
      </c>
      <c r="C19" s="105">
        <f>C20+C25+C31+C41</f>
        <v>8590382.8699999992</v>
      </c>
      <c r="D19" s="105">
        <f>D20+D25+D31+D41</f>
        <v>27873500</v>
      </c>
      <c r="E19" s="105">
        <f>E20+E25+E31+E41</f>
        <v>10094027.779999999</v>
      </c>
      <c r="F19" s="187">
        <f t="shared" si="0"/>
        <v>117.5038171494212</v>
      </c>
      <c r="G19" s="187">
        <f t="shared" si="1"/>
        <v>36.213707571707893</v>
      </c>
      <c r="H19" s="100"/>
      <c r="I19" s="100"/>
      <c r="J19" s="100"/>
      <c r="K19" s="100"/>
      <c r="L19" s="100"/>
      <c r="M19" s="100"/>
    </row>
    <row r="20" spans="1:13" ht="12.75" customHeight="1" x14ac:dyDescent="0.2">
      <c r="A20" s="60">
        <v>321</v>
      </c>
      <c r="B20" s="272" t="s">
        <v>7</v>
      </c>
      <c r="C20" s="105">
        <f>C21+C22+C23+C24</f>
        <v>1159528.4400000002</v>
      </c>
      <c r="D20" s="105">
        <f t="shared" ref="D20" si="6">D21+D22+D23+D24</f>
        <v>2040000</v>
      </c>
      <c r="E20" s="105">
        <f>E21+E22+E23+E24</f>
        <v>1130042.3500000001</v>
      </c>
      <c r="F20" s="187">
        <f t="shared" si="0"/>
        <v>97.457061941490622</v>
      </c>
      <c r="G20" s="187">
        <f t="shared" si="1"/>
        <v>55.39423284313726</v>
      </c>
      <c r="H20" s="100"/>
      <c r="I20" s="100"/>
      <c r="J20" s="100"/>
      <c r="K20" s="100"/>
      <c r="L20" s="100"/>
      <c r="M20" s="100"/>
    </row>
    <row r="21" spans="1:13" ht="12.75" customHeight="1" x14ac:dyDescent="0.2">
      <c r="A21" s="58">
        <v>3211</v>
      </c>
      <c r="B21" s="273" t="s">
        <v>43</v>
      </c>
      <c r="C21" s="270">
        <v>346064.2</v>
      </c>
      <c r="D21" s="270">
        <v>800000</v>
      </c>
      <c r="E21" s="270">
        <v>413763.42</v>
      </c>
      <c r="F21" s="271">
        <f t="shared" si="0"/>
        <v>119.56261872797012</v>
      </c>
      <c r="G21" s="271">
        <f t="shared" si="1"/>
        <v>51.7204275</v>
      </c>
      <c r="H21" s="100"/>
      <c r="I21" s="100"/>
      <c r="J21" s="100"/>
      <c r="K21" s="100"/>
      <c r="L21" s="100"/>
      <c r="M21" s="100"/>
    </row>
    <row r="22" spans="1:13" ht="12.75" customHeight="1" x14ac:dyDescent="0.2">
      <c r="A22" s="58">
        <v>3212</v>
      </c>
      <c r="B22" s="273" t="s">
        <v>44</v>
      </c>
      <c r="C22" s="270">
        <v>686106.65</v>
      </c>
      <c r="D22" s="270">
        <v>850000</v>
      </c>
      <c r="E22" s="270">
        <v>538864.81000000006</v>
      </c>
      <c r="F22" s="271">
        <f t="shared" si="0"/>
        <v>78.539511313583688</v>
      </c>
      <c r="G22" s="271">
        <f t="shared" si="1"/>
        <v>63.395860000000006</v>
      </c>
      <c r="H22" s="100"/>
      <c r="I22" s="100"/>
      <c r="J22" s="100"/>
      <c r="K22" s="100"/>
      <c r="L22" s="100"/>
      <c r="M22" s="100"/>
    </row>
    <row r="23" spans="1:13" ht="12.75" customHeight="1" x14ac:dyDescent="0.2">
      <c r="A23" s="68" t="s">
        <v>5</v>
      </c>
      <c r="B23" s="273" t="s">
        <v>6</v>
      </c>
      <c r="C23" s="270">
        <v>104913.59</v>
      </c>
      <c r="D23" s="270">
        <v>325000</v>
      </c>
      <c r="E23" s="270">
        <v>141983.32</v>
      </c>
      <c r="F23" s="271">
        <f t="shared" si="0"/>
        <v>135.33358261784772</v>
      </c>
      <c r="G23" s="271">
        <f t="shared" si="1"/>
        <v>43.687175384615387</v>
      </c>
      <c r="H23" s="100"/>
      <c r="I23" s="100"/>
      <c r="J23" s="100"/>
      <c r="K23" s="100"/>
      <c r="L23" s="100"/>
      <c r="M23" s="100"/>
    </row>
    <row r="24" spans="1:13" ht="12.75" customHeight="1" x14ac:dyDescent="0.2">
      <c r="A24" s="68">
        <v>3214</v>
      </c>
      <c r="B24" s="273" t="s">
        <v>108</v>
      </c>
      <c r="C24" s="270">
        <v>22444</v>
      </c>
      <c r="D24" s="270">
        <v>65000</v>
      </c>
      <c r="E24" s="270">
        <v>35430.800000000003</v>
      </c>
      <c r="F24" s="271">
        <f t="shared" si="0"/>
        <v>157.86312600249511</v>
      </c>
      <c r="G24" s="271">
        <f t="shared" si="1"/>
        <v>54.508923076923075</v>
      </c>
      <c r="H24" s="100"/>
      <c r="I24" s="100"/>
      <c r="J24" s="100"/>
      <c r="K24" s="100"/>
      <c r="L24" s="100"/>
      <c r="M24" s="100"/>
    </row>
    <row r="25" spans="1:13" ht="12.75" customHeight="1" x14ac:dyDescent="0.2">
      <c r="A25" s="69">
        <v>322</v>
      </c>
      <c r="B25" s="269" t="s">
        <v>45</v>
      </c>
      <c r="C25" s="105">
        <f>C26+C27+C28+C29+C30</f>
        <v>456615.99</v>
      </c>
      <c r="D25" s="105">
        <f t="shared" ref="D25" si="7">D26+D27+D28+D29+D30</f>
        <v>1301500</v>
      </c>
      <c r="E25" s="105">
        <f>E26+E27+E28+E29+E30</f>
        <v>689748.79</v>
      </c>
      <c r="F25" s="187">
        <f t="shared" si="0"/>
        <v>151.05664389895765</v>
      </c>
      <c r="G25" s="187">
        <f t="shared" si="1"/>
        <v>52.996449481367655</v>
      </c>
      <c r="H25" s="100"/>
      <c r="I25" s="100"/>
      <c r="J25" s="100"/>
      <c r="K25" s="100"/>
      <c r="L25" s="100"/>
      <c r="M25" s="100"/>
    </row>
    <row r="26" spans="1:13" ht="12.75" customHeight="1" x14ac:dyDescent="0.2">
      <c r="A26" s="68">
        <v>3221</v>
      </c>
      <c r="B26" s="245" t="s">
        <v>46</v>
      </c>
      <c r="C26" s="270">
        <v>352280.9</v>
      </c>
      <c r="D26" s="270">
        <v>857500</v>
      </c>
      <c r="E26" s="270">
        <v>570288.42000000004</v>
      </c>
      <c r="F26" s="271">
        <f t="shared" si="0"/>
        <v>161.88456995539639</v>
      </c>
      <c r="G26" s="271">
        <f t="shared" si="1"/>
        <v>66.505938192419833</v>
      </c>
      <c r="H26" s="100"/>
      <c r="I26" s="100"/>
      <c r="J26" s="100"/>
      <c r="K26" s="100"/>
      <c r="L26" s="100"/>
      <c r="M26" s="100"/>
    </row>
    <row r="27" spans="1:13" ht="12.75" customHeight="1" x14ac:dyDescent="0.2">
      <c r="A27" s="68">
        <v>3223</v>
      </c>
      <c r="B27" s="245" t="s">
        <v>47</v>
      </c>
      <c r="C27" s="270">
        <v>98014.79</v>
      </c>
      <c r="D27" s="270">
        <v>230000</v>
      </c>
      <c r="E27" s="270">
        <v>88353.09</v>
      </c>
      <c r="F27" s="271">
        <f t="shared" si="0"/>
        <v>90.142610110168064</v>
      </c>
      <c r="G27" s="271">
        <f t="shared" si="1"/>
        <v>38.414386956521739</v>
      </c>
      <c r="H27" s="100"/>
      <c r="I27" s="100"/>
      <c r="J27" s="100"/>
      <c r="K27" s="100"/>
      <c r="L27" s="100"/>
      <c r="M27" s="100"/>
    </row>
    <row r="28" spans="1:13" ht="12.75" customHeight="1" x14ac:dyDescent="0.2">
      <c r="A28" s="68">
        <v>3224</v>
      </c>
      <c r="B28" s="112" t="s">
        <v>8</v>
      </c>
      <c r="C28" s="270">
        <v>0</v>
      </c>
      <c r="D28" s="270">
        <v>119000</v>
      </c>
      <c r="E28" s="270">
        <v>1425</v>
      </c>
      <c r="F28" s="271" t="s">
        <v>156</v>
      </c>
      <c r="G28" s="271">
        <f t="shared" si="1"/>
        <v>1.1974789915966388</v>
      </c>
      <c r="H28" s="100"/>
      <c r="I28" s="100"/>
      <c r="J28" s="100"/>
      <c r="K28" s="100"/>
      <c r="L28" s="100"/>
      <c r="M28" s="100"/>
    </row>
    <row r="29" spans="1:13" ht="12.75" customHeight="1" x14ac:dyDescent="0.2">
      <c r="A29" s="68" t="s">
        <v>9</v>
      </c>
      <c r="B29" s="112" t="s">
        <v>10</v>
      </c>
      <c r="C29" s="270">
        <v>6320.3</v>
      </c>
      <c r="D29" s="270">
        <v>65000</v>
      </c>
      <c r="E29" s="270">
        <v>29562.31</v>
      </c>
      <c r="F29" s="271">
        <f t="shared" si="0"/>
        <v>467.73586696834013</v>
      </c>
      <c r="G29" s="271">
        <f t="shared" si="1"/>
        <v>45.480476923076921</v>
      </c>
      <c r="H29" s="100"/>
      <c r="I29" s="100"/>
      <c r="J29" s="100"/>
      <c r="K29" s="100"/>
      <c r="L29" s="100"/>
      <c r="M29" s="100"/>
    </row>
    <row r="30" spans="1:13" ht="12.75" customHeight="1" x14ac:dyDescent="0.2">
      <c r="A30" s="68">
        <v>3227</v>
      </c>
      <c r="B30" s="245" t="s">
        <v>109</v>
      </c>
      <c r="C30" s="270">
        <v>0</v>
      </c>
      <c r="D30" s="270">
        <v>30000</v>
      </c>
      <c r="E30" s="270">
        <v>119.97</v>
      </c>
      <c r="F30" s="271" t="s">
        <v>156</v>
      </c>
      <c r="G30" s="271">
        <f t="shared" si="1"/>
        <v>0.39989999999999998</v>
      </c>
      <c r="H30" s="100"/>
      <c r="I30" s="100"/>
      <c r="J30" s="100"/>
      <c r="K30" s="100"/>
      <c r="L30" s="100"/>
      <c r="M30" s="100"/>
    </row>
    <row r="31" spans="1:13" ht="12.75" customHeight="1" x14ac:dyDescent="0.2">
      <c r="A31" s="69">
        <v>323</v>
      </c>
      <c r="B31" s="269" t="s">
        <v>11</v>
      </c>
      <c r="C31" s="105">
        <f>SUM(C32:C40)</f>
        <v>6755190.6600000001</v>
      </c>
      <c r="D31" s="105">
        <f t="shared" ref="D31" si="8">SUM(D32:D40)</f>
        <v>22344000</v>
      </c>
      <c r="E31" s="105">
        <f>SUM(E32:E40)</f>
        <v>8033436.04</v>
      </c>
      <c r="F31" s="187">
        <f t="shared" si="0"/>
        <v>118.9224175058295</v>
      </c>
      <c r="G31" s="187">
        <f t="shared" si="1"/>
        <v>35.953437343358395</v>
      </c>
      <c r="H31" s="100"/>
      <c r="I31" s="100"/>
      <c r="J31" s="100"/>
      <c r="K31" s="100"/>
      <c r="L31" s="100"/>
      <c r="M31" s="100"/>
    </row>
    <row r="32" spans="1:13" ht="12.75" customHeight="1" x14ac:dyDescent="0.2">
      <c r="A32" s="58">
        <v>3231</v>
      </c>
      <c r="B32" s="245" t="s">
        <v>48</v>
      </c>
      <c r="C32" s="270">
        <v>689544.25</v>
      </c>
      <c r="D32" s="270">
        <v>1840000</v>
      </c>
      <c r="E32" s="270">
        <v>767474.23</v>
      </c>
      <c r="F32" s="271">
        <f t="shared" si="0"/>
        <v>111.30166483151733</v>
      </c>
      <c r="G32" s="271">
        <f t="shared" si="1"/>
        <v>41.710555978260864</v>
      </c>
      <c r="H32" s="100"/>
      <c r="I32" s="100"/>
      <c r="J32" s="100"/>
      <c r="K32" s="100"/>
      <c r="L32" s="100"/>
      <c r="M32" s="100"/>
    </row>
    <row r="33" spans="1:13" ht="12.75" customHeight="1" x14ac:dyDescent="0.2">
      <c r="A33" s="58">
        <v>3232</v>
      </c>
      <c r="B33" s="112" t="s">
        <v>12</v>
      </c>
      <c r="C33" s="270">
        <v>1418349.76</v>
      </c>
      <c r="D33" s="270">
        <v>3110000</v>
      </c>
      <c r="E33" s="270">
        <v>2270904.04</v>
      </c>
      <c r="F33" s="271">
        <f t="shared" si="0"/>
        <v>160.10888879764045</v>
      </c>
      <c r="G33" s="271">
        <f t="shared" si="1"/>
        <v>73.019422508038588</v>
      </c>
      <c r="H33" s="100"/>
      <c r="I33" s="100"/>
      <c r="J33" s="100"/>
      <c r="K33" s="100"/>
      <c r="L33" s="100"/>
      <c r="M33" s="100"/>
    </row>
    <row r="34" spans="1:13" ht="12.75" customHeight="1" x14ac:dyDescent="0.2">
      <c r="A34" s="58">
        <v>3233</v>
      </c>
      <c r="B34" s="273" t="s">
        <v>49</v>
      </c>
      <c r="C34" s="270">
        <v>783990.39</v>
      </c>
      <c r="D34" s="270">
        <v>3000000</v>
      </c>
      <c r="E34" s="270">
        <v>1488051.55</v>
      </c>
      <c r="F34" s="271">
        <f t="shared" si="0"/>
        <v>189.80482018408415</v>
      </c>
      <c r="G34" s="271">
        <f t="shared" si="1"/>
        <v>49.601718333333331</v>
      </c>
      <c r="H34" s="100"/>
      <c r="I34" s="100"/>
      <c r="J34" s="100"/>
      <c r="K34" s="100"/>
      <c r="L34" s="100"/>
      <c r="M34" s="100"/>
    </row>
    <row r="35" spans="1:13" ht="12.75" customHeight="1" x14ac:dyDescent="0.2">
      <c r="A35" s="58">
        <v>3234</v>
      </c>
      <c r="B35" s="273" t="s">
        <v>50</v>
      </c>
      <c r="C35" s="270">
        <v>106284.77</v>
      </c>
      <c r="D35" s="270">
        <v>230000</v>
      </c>
      <c r="E35" s="270">
        <v>103005.6</v>
      </c>
      <c r="F35" s="271">
        <f t="shared" si="0"/>
        <v>96.914731997820567</v>
      </c>
      <c r="G35" s="271">
        <f t="shared" si="1"/>
        <v>44.785043478260874</v>
      </c>
      <c r="H35" s="100"/>
      <c r="I35" s="100"/>
      <c r="J35" s="100"/>
      <c r="K35" s="100"/>
      <c r="L35" s="100"/>
      <c r="M35" s="100"/>
    </row>
    <row r="36" spans="1:13" ht="12.75" customHeight="1" x14ac:dyDescent="0.2">
      <c r="A36" s="58">
        <v>3235</v>
      </c>
      <c r="B36" s="273" t="s">
        <v>51</v>
      </c>
      <c r="C36" s="270">
        <v>3285633</v>
      </c>
      <c r="D36" s="270">
        <v>7640000</v>
      </c>
      <c r="E36" s="270">
        <v>2294880.52</v>
      </c>
      <c r="F36" s="271">
        <f t="shared" si="0"/>
        <v>69.845917666397924</v>
      </c>
      <c r="G36" s="271">
        <f t="shared" si="1"/>
        <v>30.037703141361256</v>
      </c>
      <c r="H36" s="100"/>
      <c r="I36" s="100"/>
      <c r="J36" s="100"/>
      <c r="K36" s="100"/>
      <c r="L36" s="100"/>
      <c r="M36" s="100"/>
    </row>
    <row r="37" spans="1:13" ht="12.75" customHeight="1" x14ac:dyDescent="0.2">
      <c r="A37" s="58">
        <v>3236</v>
      </c>
      <c r="B37" s="273" t="s">
        <v>52</v>
      </c>
      <c r="C37" s="270">
        <v>16821.66</v>
      </c>
      <c r="D37" s="270">
        <v>590000</v>
      </c>
      <c r="E37" s="270">
        <v>400196.19</v>
      </c>
      <c r="F37" s="271" t="s">
        <v>156</v>
      </c>
      <c r="G37" s="271">
        <f t="shared" si="1"/>
        <v>67.829862711864408</v>
      </c>
      <c r="H37" s="100"/>
      <c r="I37" s="100"/>
      <c r="J37" s="100"/>
      <c r="K37" s="100"/>
      <c r="L37" s="100"/>
      <c r="M37" s="100"/>
    </row>
    <row r="38" spans="1:13" ht="12.75" customHeight="1" x14ac:dyDescent="0.2">
      <c r="A38" s="58">
        <v>3237</v>
      </c>
      <c r="B38" s="112" t="s">
        <v>13</v>
      </c>
      <c r="C38" s="270">
        <v>147366.53</v>
      </c>
      <c r="D38" s="270">
        <v>1350000</v>
      </c>
      <c r="E38" s="270">
        <v>406787.97</v>
      </c>
      <c r="F38" s="271">
        <f t="shared" si="0"/>
        <v>276.03823609065097</v>
      </c>
      <c r="G38" s="271">
        <f t="shared" si="1"/>
        <v>30.132442222222224</v>
      </c>
      <c r="H38" s="100"/>
      <c r="I38" s="100"/>
      <c r="J38" s="100"/>
      <c r="K38" s="100"/>
      <c r="L38" s="100"/>
      <c r="M38" s="100"/>
    </row>
    <row r="39" spans="1:13" ht="12.75" customHeight="1" x14ac:dyDescent="0.2">
      <c r="A39" s="58">
        <v>3238</v>
      </c>
      <c r="B39" s="112" t="s">
        <v>14</v>
      </c>
      <c r="C39" s="270">
        <v>221993.72</v>
      </c>
      <c r="D39" s="270">
        <v>3100000</v>
      </c>
      <c r="E39" s="270">
        <v>180693.75</v>
      </c>
      <c r="F39" s="271">
        <f t="shared" si="0"/>
        <v>81.395883631302723</v>
      </c>
      <c r="G39" s="271">
        <f t="shared" ref="G39:G58" si="9">E39/D39*100</f>
        <v>5.8288306451612906</v>
      </c>
      <c r="H39" s="100"/>
      <c r="I39" s="100"/>
      <c r="J39" s="100"/>
      <c r="K39" s="100"/>
      <c r="L39" s="100"/>
      <c r="M39" s="100"/>
    </row>
    <row r="40" spans="1:13" ht="12.75" customHeight="1" x14ac:dyDescent="0.2">
      <c r="A40" s="58">
        <v>3239</v>
      </c>
      <c r="B40" s="112" t="s">
        <v>53</v>
      </c>
      <c r="C40" s="270">
        <v>85206.58</v>
      </c>
      <c r="D40" s="270">
        <v>1484000</v>
      </c>
      <c r="E40" s="270">
        <v>121442.19</v>
      </c>
      <c r="F40" s="271">
        <f t="shared" si="0"/>
        <v>142.52677434066712</v>
      </c>
      <c r="G40" s="271">
        <f t="shared" si="9"/>
        <v>8.1834359838274935</v>
      </c>
      <c r="H40" s="100"/>
      <c r="I40" s="100"/>
      <c r="J40" s="100"/>
      <c r="K40" s="100"/>
      <c r="L40" s="100"/>
      <c r="M40" s="100"/>
    </row>
    <row r="41" spans="1:13" ht="12.75" customHeight="1" x14ac:dyDescent="0.2">
      <c r="A41" s="57">
        <v>329</v>
      </c>
      <c r="B41" s="114" t="s">
        <v>54</v>
      </c>
      <c r="C41" s="105">
        <f>SUM(C42:C48)</f>
        <v>219047.78</v>
      </c>
      <c r="D41" s="105">
        <f t="shared" ref="D41" si="10">SUM(D42:D48)</f>
        <v>2188000</v>
      </c>
      <c r="E41" s="105">
        <f>SUM(E42:E48)</f>
        <v>240800.60000000003</v>
      </c>
      <c r="F41" s="187">
        <f t="shared" si="0"/>
        <v>109.93062792053863</v>
      </c>
      <c r="G41" s="187">
        <f t="shared" si="9"/>
        <v>11.005511882998173</v>
      </c>
      <c r="H41" s="100"/>
      <c r="I41" s="100"/>
      <c r="J41" s="100"/>
      <c r="K41" s="100"/>
      <c r="L41" s="100"/>
      <c r="M41" s="100"/>
    </row>
    <row r="42" spans="1:13" ht="12.75" customHeight="1" x14ac:dyDescent="0.2">
      <c r="A42" s="58">
        <v>3291</v>
      </c>
      <c r="B42" s="245" t="s">
        <v>82</v>
      </c>
      <c r="C42" s="270">
        <v>90113.58</v>
      </c>
      <c r="D42" s="270">
        <v>200000</v>
      </c>
      <c r="E42" s="270">
        <v>89983.2</v>
      </c>
      <c r="F42" s="271">
        <f t="shared" si="0"/>
        <v>99.855315924636429</v>
      </c>
      <c r="G42" s="271">
        <f t="shared" si="9"/>
        <v>44.991599999999998</v>
      </c>
      <c r="H42" s="100"/>
      <c r="I42" s="100"/>
      <c r="J42" s="100"/>
      <c r="K42" s="100"/>
      <c r="L42" s="100"/>
      <c r="M42" s="100"/>
    </row>
    <row r="43" spans="1:13" ht="12.75" customHeight="1" x14ac:dyDescent="0.2">
      <c r="A43" s="58">
        <v>3292</v>
      </c>
      <c r="B43" s="245" t="s">
        <v>200</v>
      </c>
      <c r="C43" s="270">
        <v>2507</v>
      </c>
      <c r="D43" s="270">
        <v>140000</v>
      </c>
      <c r="E43" s="270">
        <v>47110.81</v>
      </c>
      <c r="F43" s="271" t="s">
        <v>156</v>
      </c>
      <c r="G43" s="271">
        <f t="shared" si="9"/>
        <v>33.650578571428568</v>
      </c>
      <c r="H43" s="100"/>
      <c r="I43" s="100"/>
      <c r="J43" s="100"/>
      <c r="K43" s="100"/>
      <c r="L43" s="100"/>
      <c r="M43" s="100"/>
    </row>
    <row r="44" spans="1:13" ht="12.75" customHeight="1" x14ac:dyDescent="0.2">
      <c r="A44" s="58">
        <v>3293</v>
      </c>
      <c r="B44" s="245" t="s">
        <v>56</v>
      </c>
      <c r="C44" s="270">
        <v>33034.33</v>
      </c>
      <c r="D44" s="270">
        <v>100000</v>
      </c>
      <c r="E44" s="270">
        <v>11172.75</v>
      </c>
      <c r="F44" s="271">
        <f t="shared" si="0"/>
        <v>33.821633434066925</v>
      </c>
      <c r="G44" s="271">
        <f t="shared" si="9"/>
        <v>11.172749999999999</v>
      </c>
      <c r="H44" s="100"/>
      <c r="I44" s="100"/>
      <c r="J44" s="100"/>
      <c r="K44" s="100"/>
      <c r="L44" s="100"/>
      <c r="M44" s="100"/>
    </row>
    <row r="45" spans="1:13" ht="12.75" customHeight="1" x14ac:dyDescent="0.2">
      <c r="A45" s="58">
        <v>3294</v>
      </c>
      <c r="B45" s="245" t="s">
        <v>162</v>
      </c>
      <c r="C45" s="270">
        <v>6329.26</v>
      </c>
      <c r="D45" s="270">
        <v>13000</v>
      </c>
      <c r="E45" s="270">
        <v>540</v>
      </c>
      <c r="F45" s="271">
        <f t="shared" si="0"/>
        <v>8.5318030859847749</v>
      </c>
      <c r="G45" s="271">
        <f t="shared" si="9"/>
        <v>4.1538461538461542</v>
      </c>
      <c r="H45" s="100"/>
      <c r="I45" s="100"/>
      <c r="J45" s="100"/>
      <c r="K45" s="100"/>
      <c r="L45" s="100"/>
      <c r="M45" s="100"/>
    </row>
    <row r="46" spans="1:13" ht="12.75" customHeight="1" x14ac:dyDescent="0.2">
      <c r="A46" s="58">
        <v>3295</v>
      </c>
      <c r="B46" s="245" t="s">
        <v>110</v>
      </c>
      <c r="C46" s="270">
        <v>84734.33</v>
      </c>
      <c r="D46" s="270">
        <v>140000</v>
      </c>
      <c r="E46" s="270">
        <v>45072.639999999999</v>
      </c>
      <c r="F46" s="271">
        <f t="shared" si="0"/>
        <v>53.192891240185645</v>
      </c>
      <c r="G46" s="271">
        <f t="shared" si="9"/>
        <v>32.194742857142856</v>
      </c>
      <c r="H46" s="100"/>
      <c r="I46" s="100"/>
      <c r="J46" s="100"/>
      <c r="K46" s="100"/>
      <c r="L46" s="100"/>
      <c r="M46" s="100"/>
    </row>
    <row r="47" spans="1:13" ht="12.75" customHeight="1" x14ac:dyDescent="0.2">
      <c r="A47" s="58">
        <v>3296</v>
      </c>
      <c r="B47" s="245" t="s">
        <v>173</v>
      </c>
      <c r="C47" s="270">
        <v>0</v>
      </c>
      <c r="D47" s="270">
        <v>1500000</v>
      </c>
      <c r="E47" s="270">
        <v>825</v>
      </c>
      <c r="F47" s="271" t="s">
        <v>156</v>
      </c>
      <c r="G47" s="271">
        <f t="shared" si="9"/>
        <v>5.5E-2</v>
      </c>
      <c r="H47" s="100"/>
      <c r="I47" s="100"/>
      <c r="J47" s="100"/>
      <c r="K47" s="100"/>
      <c r="L47" s="100"/>
      <c r="M47" s="100"/>
    </row>
    <row r="48" spans="1:13" ht="12.75" customHeight="1" x14ac:dyDescent="0.2">
      <c r="A48" s="58">
        <v>3299</v>
      </c>
      <c r="B48" s="245" t="s">
        <v>54</v>
      </c>
      <c r="C48" s="270">
        <v>2329.2800000000002</v>
      </c>
      <c r="D48" s="270">
        <v>95000</v>
      </c>
      <c r="E48" s="270">
        <v>46096.2</v>
      </c>
      <c r="F48" s="271" t="s">
        <v>156</v>
      </c>
      <c r="G48" s="271">
        <f t="shared" si="9"/>
        <v>48.52231578947368</v>
      </c>
      <c r="H48" s="100"/>
      <c r="I48" s="100"/>
      <c r="J48" s="100"/>
      <c r="K48" s="100"/>
      <c r="L48" s="100"/>
      <c r="M48" s="100"/>
    </row>
    <row r="49" spans="1:13" ht="12.75" customHeight="1" x14ac:dyDescent="0.2">
      <c r="A49" s="60">
        <v>34</v>
      </c>
      <c r="B49" s="272" t="s">
        <v>15</v>
      </c>
      <c r="C49" s="105">
        <f t="shared" ref="C49:E49" si="11">C50</f>
        <v>230984.68</v>
      </c>
      <c r="D49" s="105">
        <f t="shared" si="11"/>
        <v>957000</v>
      </c>
      <c r="E49" s="105">
        <f t="shared" si="11"/>
        <v>189307.74</v>
      </c>
      <c r="F49" s="187">
        <f t="shared" si="0"/>
        <v>81.9568380032823</v>
      </c>
      <c r="G49" s="187">
        <f t="shared" si="9"/>
        <v>19.781373040752349</v>
      </c>
      <c r="H49" s="100"/>
      <c r="I49" s="100"/>
      <c r="J49" s="100"/>
      <c r="K49" s="100"/>
      <c r="L49" s="100"/>
      <c r="M49" s="100"/>
    </row>
    <row r="50" spans="1:13" ht="12.75" customHeight="1" x14ac:dyDescent="0.2">
      <c r="A50" s="60">
        <v>343</v>
      </c>
      <c r="B50" s="114" t="s">
        <v>61</v>
      </c>
      <c r="C50" s="105">
        <f>SUM(C51:C53)</f>
        <v>230984.68</v>
      </c>
      <c r="D50" s="105">
        <f t="shared" ref="D50" si="12">SUM(D51:D53)</f>
        <v>957000</v>
      </c>
      <c r="E50" s="105">
        <f>SUM(E51:E53)</f>
        <v>189307.74</v>
      </c>
      <c r="F50" s="187">
        <f t="shared" si="0"/>
        <v>81.9568380032823</v>
      </c>
      <c r="G50" s="187">
        <f t="shared" si="9"/>
        <v>19.781373040752349</v>
      </c>
      <c r="H50" s="100"/>
      <c r="I50" s="100"/>
      <c r="J50" s="100"/>
      <c r="K50" s="100"/>
      <c r="L50" s="100"/>
      <c r="M50" s="100"/>
    </row>
    <row r="51" spans="1:13" ht="12.75" customHeight="1" x14ac:dyDescent="0.2">
      <c r="A51" s="59">
        <v>3431</v>
      </c>
      <c r="B51" s="245" t="s">
        <v>62</v>
      </c>
      <c r="C51" s="270">
        <v>185259.27</v>
      </c>
      <c r="D51" s="270">
        <v>950000</v>
      </c>
      <c r="E51" s="270">
        <v>185078.77</v>
      </c>
      <c r="F51" s="271">
        <f t="shared" si="0"/>
        <v>99.902568978059776</v>
      </c>
      <c r="G51" s="271">
        <f t="shared" si="9"/>
        <v>19.481975789473683</v>
      </c>
      <c r="H51" s="100"/>
      <c r="I51" s="100"/>
      <c r="J51" s="100"/>
      <c r="K51" s="100"/>
      <c r="L51" s="100"/>
      <c r="M51" s="100"/>
    </row>
    <row r="52" spans="1:13" ht="12.75" customHeight="1" x14ac:dyDescent="0.2">
      <c r="A52" s="59">
        <v>3432</v>
      </c>
      <c r="B52" s="245" t="s">
        <v>120</v>
      </c>
      <c r="C52" s="270">
        <v>45702.04</v>
      </c>
      <c r="D52" s="270">
        <v>2000</v>
      </c>
      <c r="E52" s="270">
        <v>4228.97</v>
      </c>
      <c r="F52" s="271">
        <f t="shared" si="0"/>
        <v>9.2533506162963413</v>
      </c>
      <c r="G52" s="271">
        <f t="shared" si="9"/>
        <v>211.44850000000002</v>
      </c>
      <c r="H52" s="100"/>
      <c r="I52" s="100"/>
      <c r="J52" s="100"/>
      <c r="K52" s="100"/>
      <c r="L52" s="100"/>
      <c r="M52" s="100"/>
    </row>
    <row r="53" spans="1:13" ht="13.5" customHeight="1" x14ac:dyDescent="0.2">
      <c r="A53" s="59">
        <v>3433</v>
      </c>
      <c r="B53" s="245" t="s">
        <v>77</v>
      </c>
      <c r="C53" s="270">
        <v>23.37</v>
      </c>
      <c r="D53" s="270">
        <v>5000</v>
      </c>
      <c r="E53" s="270">
        <v>0</v>
      </c>
      <c r="F53" s="271">
        <f t="shared" si="0"/>
        <v>0</v>
      </c>
      <c r="G53" s="271">
        <f t="shared" si="9"/>
        <v>0</v>
      </c>
      <c r="H53" s="100"/>
      <c r="I53" s="100"/>
      <c r="J53" s="100"/>
      <c r="K53" s="100"/>
      <c r="L53" s="100"/>
      <c r="M53" s="100"/>
    </row>
    <row r="54" spans="1:13" s="67" customFormat="1" ht="25.5" x14ac:dyDescent="0.2">
      <c r="A54" s="57">
        <v>37</v>
      </c>
      <c r="B54" s="114" t="s">
        <v>135</v>
      </c>
      <c r="C54" s="105">
        <f t="shared" ref="C54:E54" si="13">C55+C57</f>
        <v>0</v>
      </c>
      <c r="D54" s="105">
        <f t="shared" ref="D54" si="14">D55+D57</f>
        <v>108000</v>
      </c>
      <c r="E54" s="105">
        <f t="shared" si="13"/>
        <v>1300</v>
      </c>
      <c r="F54" s="187" t="s">
        <v>156</v>
      </c>
      <c r="G54" s="187">
        <f t="shared" si="9"/>
        <v>1.2037037037037037</v>
      </c>
      <c r="H54" s="104"/>
      <c r="I54" s="104"/>
      <c r="J54" s="104"/>
      <c r="K54" s="104"/>
      <c r="L54" s="104"/>
      <c r="M54" s="104"/>
    </row>
    <row r="55" spans="1:13" s="67" customFormat="1" x14ac:dyDescent="0.2">
      <c r="A55" s="57">
        <v>371</v>
      </c>
      <c r="B55" s="114" t="s">
        <v>179</v>
      </c>
      <c r="C55" s="105">
        <f t="shared" ref="C55:E55" si="15">C56</f>
        <v>0</v>
      </c>
      <c r="D55" s="105">
        <f t="shared" si="15"/>
        <v>8000</v>
      </c>
      <c r="E55" s="105">
        <f t="shared" si="15"/>
        <v>0</v>
      </c>
      <c r="F55" s="187" t="s">
        <v>156</v>
      </c>
      <c r="G55" s="187">
        <f t="shared" si="9"/>
        <v>0</v>
      </c>
      <c r="H55" s="104"/>
      <c r="I55" s="104"/>
      <c r="J55" s="104"/>
      <c r="K55" s="104"/>
      <c r="L55" s="104"/>
      <c r="M55" s="104"/>
    </row>
    <row r="56" spans="1:13" s="67" customFormat="1" ht="25.5" x14ac:dyDescent="0.2">
      <c r="A56" s="68">
        <v>3712</v>
      </c>
      <c r="B56" s="245" t="s">
        <v>178</v>
      </c>
      <c r="C56" s="270">
        <v>0</v>
      </c>
      <c r="D56" s="270">
        <v>8000</v>
      </c>
      <c r="E56" s="270">
        <v>0</v>
      </c>
      <c r="F56" s="271" t="s">
        <v>156</v>
      </c>
      <c r="G56" s="271">
        <f t="shared" si="9"/>
        <v>0</v>
      </c>
      <c r="H56" s="104"/>
      <c r="I56" s="104"/>
      <c r="J56" s="104"/>
      <c r="K56" s="104"/>
      <c r="L56" s="104"/>
      <c r="M56" s="104"/>
    </row>
    <row r="57" spans="1:13" s="67" customFormat="1" x14ac:dyDescent="0.2">
      <c r="A57" s="57">
        <v>372</v>
      </c>
      <c r="B57" s="114" t="s">
        <v>136</v>
      </c>
      <c r="C57" s="105">
        <f t="shared" ref="C57:E57" si="16">C58</f>
        <v>0</v>
      </c>
      <c r="D57" s="105">
        <f t="shared" si="16"/>
        <v>100000</v>
      </c>
      <c r="E57" s="105">
        <f t="shared" si="16"/>
        <v>1300</v>
      </c>
      <c r="F57" s="187" t="s">
        <v>156</v>
      </c>
      <c r="G57" s="187">
        <f t="shared" si="9"/>
        <v>1.3</v>
      </c>
      <c r="H57" s="104"/>
      <c r="I57" s="104"/>
      <c r="J57" s="104"/>
      <c r="K57" s="104"/>
      <c r="L57" s="104"/>
      <c r="M57" s="104"/>
    </row>
    <row r="58" spans="1:13" x14ac:dyDescent="0.2">
      <c r="A58" s="59">
        <v>3721</v>
      </c>
      <c r="B58" s="245" t="s">
        <v>137</v>
      </c>
      <c r="C58" s="270">
        <v>0</v>
      </c>
      <c r="D58" s="270">
        <v>100000</v>
      </c>
      <c r="E58" s="270">
        <v>1300</v>
      </c>
      <c r="F58" s="271" t="s">
        <v>156</v>
      </c>
      <c r="G58" s="271">
        <f t="shared" si="9"/>
        <v>1.3</v>
      </c>
      <c r="H58" s="100"/>
      <c r="I58" s="100"/>
      <c r="J58" s="100"/>
      <c r="K58" s="100"/>
      <c r="L58" s="100"/>
      <c r="M58" s="100"/>
    </row>
    <row r="59" spans="1:13" ht="8.25" customHeight="1" x14ac:dyDescent="0.2">
      <c r="A59" s="59"/>
      <c r="B59" s="245"/>
      <c r="C59" s="270"/>
      <c r="D59" s="270"/>
      <c r="E59" s="270"/>
      <c r="F59" s="271"/>
      <c r="G59" s="271"/>
      <c r="H59" s="100"/>
      <c r="I59" s="100"/>
      <c r="J59" s="100"/>
      <c r="K59" s="100"/>
      <c r="L59" s="100"/>
      <c r="M59" s="100"/>
    </row>
    <row r="60" spans="1:13" x14ac:dyDescent="0.2">
      <c r="A60" s="57" t="s">
        <v>210</v>
      </c>
      <c r="B60" s="114" t="s">
        <v>207</v>
      </c>
      <c r="C60" s="105">
        <f>C61+C67</f>
        <v>3969933.34</v>
      </c>
      <c r="D60" s="105">
        <f>D61+D67</f>
        <v>15513000</v>
      </c>
      <c r="E60" s="105">
        <f>E61+E67</f>
        <v>3991866.68</v>
      </c>
      <c r="F60" s="187">
        <f t="shared" si="0"/>
        <v>100.55248635484647</v>
      </c>
      <c r="G60" s="187">
        <f t="shared" ref="G60:G70" si="17">E60/D60*100</f>
        <v>25.732396570618192</v>
      </c>
      <c r="H60" s="100"/>
      <c r="I60" s="100"/>
      <c r="J60" s="100"/>
      <c r="K60" s="100"/>
      <c r="L60" s="100"/>
      <c r="M60" s="100"/>
    </row>
    <row r="61" spans="1:13" ht="12.75" customHeight="1" x14ac:dyDescent="0.2">
      <c r="A61" s="60">
        <v>3</v>
      </c>
      <c r="B61" s="69" t="s">
        <v>37</v>
      </c>
      <c r="C61" s="105">
        <f>C62</f>
        <v>3969933.34</v>
      </c>
      <c r="D61" s="105">
        <f>D62</f>
        <v>8513000</v>
      </c>
      <c r="E61" s="105">
        <f>E62</f>
        <v>3991866.68</v>
      </c>
      <c r="F61" s="187">
        <f t="shared" si="0"/>
        <v>100.55248635484647</v>
      </c>
      <c r="G61" s="187">
        <f t="shared" si="17"/>
        <v>46.891421120639023</v>
      </c>
      <c r="H61" s="100"/>
      <c r="I61" s="100"/>
      <c r="J61" s="100"/>
      <c r="K61" s="100"/>
      <c r="L61" s="100"/>
      <c r="M61" s="100"/>
    </row>
    <row r="62" spans="1:13" ht="12.75" customHeight="1" x14ac:dyDescent="0.2">
      <c r="A62" s="60">
        <v>34</v>
      </c>
      <c r="B62" s="272" t="s">
        <v>15</v>
      </c>
      <c r="C62" s="105">
        <f>C63+C65</f>
        <v>3969933.34</v>
      </c>
      <c r="D62" s="105">
        <f>D63+D65</f>
        <v>8513000</v>
      </c>
      <c r="E62" s="105">
        <f>E63+E65</f>
        <v>3991866.68</v>
      </c>
      <c r="F62" s="187">
        <f t="shared" si="0"/>
        <v>100.55248635484647</v>
      </c>
      <c r="G62" s="187">
        <f t="shared" si="17"/>
        <v>46.891421120639023</v>
      </c>
      <c r="H62" s="100"/>
      <c r="I62" s="100"/>
      <c r="J62" s="100"/>
      <c r="K62" s="100"/>
      <c r="L62" s="100"/>
      <c r="M62" s="100"/>
    </row>
    <row r="63" spans="1:13" ht="12.75" customHeight="1" x14ac:dyDescent="0.2">
      <c r="A63" s="60">
        <v>342</v>
      </c>
      <c r="B63" s="272" t="s">
        <v>226</v>
      </c>
      <c r="C63" s="105">
        <f>C64</f>
        <v>3969933.34</v>
      </c>
      <c r="D63" s="105">
        <f>D64</f>
        <v>8100000</v>
      </c>
      <c r="E63" s="105">
        <f>E64</f>
        <v>3991866.68</v>
      </c>
      <c r="F63" s="187">
        <f t="shared" si="0"/>
        <v>100.55248635484647</v>
      </c>
      <c r="G63" s="187">
        <f t="shared" si="17"/>
        <v>49.282304691358028</v>
      </c>
      <c r="H63" s="100"/>
      <c r="I63" s="100"/>
      <c r="J63" s="100"/>
      <c r="K63" s="100"/>
      <c r="L63" s="100"/>
      <c r="M63" s="100"/>
    </row>
    <row r="64" spans="1:13" ht="25.5" x14ac:dyDescent="0.2">
      <c r="A64" s="58">
        <v>3423</v>
      </c>
      <c r="B64" s="273" t="s">
        <v>227</v>
      </c>
      <c r="C64" s="270">
        <v>3969933.34</v>
      </c>
      <c r="D64" s="270">
        <v>8100000</v>
      </c>
      <c r="E64" s="270">
        <v>3991866.68</v>
      </c>
      <c r="F64" s="271">
        <f t="shared" si="0"/>
        <v>100.55248635484647</v>
      </c>
      <c r="G64" s="271">
        <f t="shared" si="17"/>
        <v>49.282304691358028</v>
      </c>
      <c r="H64" s="100"/>
      <c r="I64" s="100"/>
      <c r="J64" s="100"/>
      <c r="K64" s="100"/>
      <c r="L64" s="100"/>
      <c r="M64" s="100"/>
    </row>
    <row r="65" spans="1:13" ht="12.75" customHeight="1" x14ac:dyDescent="0.2">
      <c r="A65" s="60">
        <v>343</v>
      </c>
      <c r="B65" s="114" t="s">
        <v>61</v>
      </c>
      <c r="C65" s="105">
        <f>C66</f>
        <v>0</v>
      </c>
      <c r="D65" s="105">
        <f>D66</f>
        <v>413000</v>
      </c>
      <c r="E65" s="105">
        <f>E66</f>
        <v>0</v>
      </c>
      <c r="F65" s="187" t="s">
        <v>156</v>
      </c>
      <c r="G65" s="187">
        <f t="shared" si="17"/>
        <v>0</v>
      </c>
      <c r="H65" s="100"/>
      <c r="I65" s="100"/>
      <c r="J65" s="100"/>
      <c r="K65" s="100"/>
      <c r="L65" s="100"/>
      <c r="M65" s="100"/>
    </row>
    <row r="66" spans="1:13" ht="12.75" customHeight="1" x14ac:dyDescent="0.2">
      <c r="A66" s="228">
        <v>3434</v>
      </c>
      <c r="B66" s="245" t="s">
        <v>235</v>
      </c>
      <c r="C66" s="270">
        <v>0</v>
      </c>
      <c r="D66" s="270">
        <v>413000</v>
      </c>
      <c r="E66" s="270">
        <v>0</v>
      </c>
      <c r="F66" s="271" t="s">
        <v>156</v>
      </c>
      <c r="G66" s="271">
        <f t="shared" si="17"/>
        <v>0</v>
      </c>
      <c r="H66" s="100"/>
      <c r="I66" s="100"/>
      <c r="J66" s="100"/>
      <c r="K66" s="100"/>
      <c r="L66" s="100"/>
      <c r="M66" s="100"/>
    </row>
    <row r="67" spans="1:13" ht="25.5" x14ac:dyDescent="0.2">
      <c r="A67" s="57">
        <v>5</v>
      </c>
      <c r="B67" s="274" t="s">
        <v>28</v>
      </c>
      <c r="C67" s="105">
        <f>C68</f>
        <v>0</v>
      </c>
      <c r="D67" s="105">
        <f>D68</f>
        <v>7000000</v>
      </c>
      <c r="E67" s="105">
        <f>E68</f>
        <v>0</v>
      </c>
      <c r="F67" s="187" t="s">
        <v>156</v>
      </c>
      <c r="G67" s="187">
        <f t="shared" si="17"/>
        <v>0</v>
      </c>
      <c r="H67" s="100"/>
      <c r="I67" s="100"/>
      <c r="J67" s="100"/>
      <c r="K67" s="100"/>
      <c r="L67" s="100"/>
      <c r="M67" s="100"/>
    </row>
    <row r="68" spans="1:13" ht="12.75" customHeight="1" x14ac:dyDescent="0.2">
      <c r="A68" s="57">
        <v>54</v>
      </c>
      <c r="B68" s="64" t="s">
        <v>204</v>
      </c>
      <c r="C68" s="105">
        <f t="shared" ref="C68:E69" si="18">C69</f>
        <v>0</v>
      </c>
      <c r="D68" s="105">
        <f t="shared" si="18"/>
        <v>7000000</v>
      </c>
      <c r="E68" s="105">
        <f t="shared" si="18"/>
        <v>0</v>
      </c>
      <c r="F68" s="187" t="s">
        <v>156</v>
      </c>
      <c r="G68" s="187">
        <f t="shared" si="17"/>
        <v>0</v>
      </c>
      <c r="H68" s="100"/>
      <c r="I68" s="100"/>
      <c r="J68" s="100"/>
      <c r="K68" s="100"/>
      <c r="L68" s="100"/>
      <c r="M68" s="100"/>
    </row>
    <row r="69" spans="1:13" ht="38.25" x14ac:dyDescent="0.2">
      <c r="A69" s="57">
        <v>544</v>
      </c>
      <c r="B69" s="64" t="s">
        <v>203</v>
      </c>
      <c r="C69" s="105">
        <f t="shared" si="18"/>
        <v>0</v>
      </c>
      <c r="D69" s="105">
        <f t="shared" si="18"/>
        <v>7000000</v>
      </c>
      <c r="E69" s="105">
        <f t="shared" si="18"/>
        <v>0</v>
      </c>
      <c r="F69" s="187" t="s">
        <v>156</v>
      </c>
      <c r="G69" s="187">
        <f t="shared" si="17"/>
        <v>0</v>
      </c>
      <c r="H69" s="100"/>
      <c r="I69" s="100"/>
      <c r="J69" s="100"/>
      <c r="K69" s="100"/>
      <c r="L69" s="100"/>
      <c r="M69" s="100"/>
    </row>
    <row r="70" spans="1:13" ht="25.5" x14ac:dyDescent="0.2">
      <c r="A70" s="59">
        <v>5443</v>
      </c>
      <c r="B70" s="275" t="s">
        <v>205</v>
      </c>
      <c r="C70" s="270">
        <v>0</v>
      </c>
      <c r="D70" s="270">
        <v>7000000</v>
      </c>
      <c r="E70" s="270">
        <v>0</v>
      </c>
      <c r="F70" s="271" t="s">
        <v>156</v>
      </c>
      <c r="G70" s="271">
        <f t="shared" si="17"/>
        <v>0</v>
      </c>
      <c r="H70" s="100"/>
      <c r="I70" s="100"/>
      <c r="J70" s="100"/>
      <c r="K70" s="100"/>
      <c r="L70" s="100"/>
      <c r="M70" s="100"/>
    </row>
    <row r="71" spans="1:13" x14ac:dyDescent="0.2">
      <c r="A71" s="59"/>
      <c r="B71" s="276"/>
      <c r="C71" s="277"/>
      <c r="D71" s="277"/>
      <c r="E71" s="277"/>
      <c r="F71" s="278"/>
      <c r="G71" s="278"/>
      <c r="H71" s="100"/>
      <c r="I71" s="100"/>
      <c r="J71" s="100"/>
      <c r="K71" s="100"/>
      <c r="L71" s="100"/>
      <c r="M71" s="100"/>
    </row>
    <row r="72" spans="1:13" ht="25.5" x14ac:dyDescent="0.2">
      <c r="A72" s="60" t="s">
        <v>188</v>
      </c>
      <c r="B72" s="114" t="s">
        <v>185</v>
      </c>
      <c r="C72" s="105">
        <f>C73+C103</f>
        <v>9549855.0899999999</v>
      </c>
      <c r="D72" s="105">
        <f>D73+D103</f>
        <v>29000000</v>
      </c>
      <c r="E72" s="105">
        <f>E73+E103</f>
        <v>10380631.039999999</v>
      </c>
      <c r="F72" s="187">
        <f t="shared" ref="F72:F133" si="19">E72/C72*100</f>
        <v>108.69935660981847</v>
      </c>
      <c r="G72" s="187">
        <f>E72/D72*100</f>
        <v>35.795279448275856</v>
      </c>
      <c r="H72" s="101"/>
      <c r="I72" s="101"/>
      <c r="J72" s="101"/>
      <c r="K72" s="101"/>
      <c r="L72" s="101"/>
      <c r="M72" s="100"/>
    </row>
    <row r="73" spans="1:13" x14ac:dyDescent="0.2">
      <c r="A73" s="60">
        <v>3</v>
      </c>
      <c r="B73" s="269" t="s">
        <v>37</v>
      </c>
      <c r="C73" s="105">
        <f>C74+C84+C100</f>
        <v>8978005.0899999999</v>
      </c>
      <c r="D73" s="105">
        <f>D74+D84+D100</f>
        <v>26000000</v>
      </c>
      <c r="E73" s="105">
        <f>E74+E84+E100</f>
        <v>10318168.539999999</v>
      </c>
      <c r="F73" s="187">
        <f t="shared" si="19"/>
        <v>114.92718523286112</v>
      </c>
      <c r="G73" s="187">
        <f>E73/D73*100</f>
        <v>39.685263615384613</v>
      </c>
      <c r="H73" s="101"/>
      <c r="I73" s="101"/>
      <c r="J73" s="101"/>
      <c r="K73" s="101"/>
      <c r="L73" s="100"/>
      <c r="M73" s="100"/>
    </row>
    <row r="74" spans="1:13" x14ac:dyDescent="0.2">
      <c r="A74" s="66">
        <v>31</v>
      </c>
      <c r="B74" s="114" t="s">
        <v>38</v>
      </c>
      <c r="C74" s="105">
        <f>C75+C79+C81</f>
        <v>5314769.1900000004</v>
      </c>
      <c r="D74" s="105">
        <f t="shared" ref="D74:E74" si="20">D75+D79+D81</f>
        <v>17800000</v>
      </c>
      <c r="E74" s="105">
        <f t="shared" si="20"/>
        <v>7111016.1699999999</v>
      </c>
      <c r="F74" s="187">
        <f t="shared" si="19"/>
        <v>133.79727163655059</v>
      </c>
      <c r="G74" s="187">
        <f>E74/D74*100</f>
        <v>39.949529044943823</v>
      </c>
      <c r="H74" s="100"/>
      <c r="I74" s="100"/>
      <c r="J74" s="100"/>
      <c r="K74" s="100"/>
      <c r="L74" s="100"/>
      <c r="M74" s="100"/>
    </row>
    <row r="75" spans="1:13" x14ac:dyDescent="0.2">
      <c r="A75" s="60">
        <v>311</v>
      </c>
      <c r="B75" s="114" t="s">
        <v>106</v>
      </c>
      <c r="C75" s="105">
        <f>C76+C77+C78</f>
        <v>4560126.6800000006</v>
      </c>
      <c r="D75" s="105">
        <f>D76+D77+D78</f>
        <v>14900000</v>
      </c>
      <c r="E75" s="105">
        <f>E76+E77+E78</f>
        <v>6157010.8600000003</v>
      </c>
      <c r="F75" s="187">
        <f t="shared" si="19"/>
        <v>135.01841707608</v>
      </c>
      <c r="G75" s="187">
        <f>E75/D75*100</f>
        <v>41.322220536912752</v>
      </c>
      <c r="H75" s="100"/>
      <c r="I75" s="100"/>
      <c r="J75" s="100"/>
      <c r="K75" s="100"/>
      <c r="L75" s="100"/>
      <c r="M75" s="100"/>
    </row>
    <row r="76" spans="1:13" x14ac:dyDescent="0.2">
      <c r="A76" s="58">
        <v>3111</v>
      </c>
      <c r="B76" s="245" t="s">
        <v>39</v>
      </c>
      <c r="C76" s="270">
        <v>4288723.87</v>
      </c>
      <c r="D76" s="270">
        <v>14500000</v>
      </c>
      <c r="E76" s="270">
        <v>5925709.29</v>
      </c>
      <c r="F76" s="271">
        <f t="shared" si="19"/>
        <v>138.16952244118249</v>
      </c>
      <c r="G76" s="271">
        <f>E76/D76*100</f>
        <v>40.86696062068966</v>
      </c>
      <c r="H76" s="100"/>
      <c r="I76" s="100"/>
      <c r="J76" s="100"/>
      <c r="K76" s="100"/>
      <c r="L76" s="100"/>
      <c r="M76" s="100"/>
    </row>
    <row r="77" spans="1:13" x14ac:dyDescent="0.2">
      <c r="A77" s="58">
        <v>3112</v>
      </c>
      <c r="B77" s="245" t="s">
        <v>172</v>
      </c>
      <c r="C77" s="270">
        <v>16002.65</v>
      </c>
      <c r="D77" s="270">
        <v>0</v>
      </c>
      <c r="E77" s="270">
        <v>11979.57</v>
      </c>
      <c r="F77" s="271">
        <f t="shared" si="19"/>
        <v>74.859913826772441</v>
      </c>
      <c r="G77" s="271" t="s">
        <v>156</v>
      </c>
      <c r="H77" s="100"/>
      <c r="I77" s="100"/>
      <c r="J77" s="100"/>
      <c r="K77" s="100"/>
      <c r="L77" s="100"/>
      <c r="M77" s="100"/>
    </row>
    <row r="78" spans="1:13" x14ac:dyDescent="0.2">
      <c r="A78" s="58">
        <v>3113</v>
      </c>
      <c r="B78" s="245" t="s">
        <v>40</v>
      </c>
      <c r="C78" s="270">
        <v>255400.16</v>
      </c>
      <c r="D78" s="270">
        <v>400000</v>
      </c>
      <c r="E78" s="270">
        <v>219322</v>
      </c>
      <c r="F78" s="271">
        <f t="shared" si="19"/>
        <v>85.873869460379353</v>
      </c>
      <c r="G78" s="271">
        <f>E78/D78*100</f>
        <v>54.830500000000001</v>
      </c>
      <c r="H78" s="100"/>
      <c r="I78" s="100"/>
      <c r="J78" s="100"/>
      <c r="K78" s="100"/>
      <c r="L78" s="100"/>
      <c r="M78" s="100"/>
    </row>
    <row r="79" spans="1:13" x14ac:dyDescent="0.2">
      <c r="A79" s="60">
        <v>312</v>
      </c>
      <c r="B79" s="114" t="s">
        <v>41</v>
      </c>
      <c r="C79" s="105">
        <f>C80</f>
        <v>27391.01</v>
      </c>
      <c r="D79" s="105">
        <f>D80</f>
        <v>0</v>
      </c>
      <c r="E79" s="105">
        <f t="shared" ref="E79" si="21">E80</f>
        <v>0</v>
      </c>
      <c r="F79" s="271">
        <f t="shared" ref="F79:F80" si="22">E79/C79*100</f>
        <v>0</v>
      </c>
      <c r="G79" s="271" t="s">
        <v>156</v>
      </c>
      <c r="H79" s="100"/>
      <c r="I79" s="100"/>
      <c r="J79" s="100"/>
      <c r="K79" s="100"/>
      <c r="L79" s="100"/>
      <c r="M79" s="100"/>
    </row>
    <row r="80" spans="1:13" x14ac:dyDescent="0.2">
      <c r="A80" s="58">
        <v>3121</v>
      </c>
      <c r="B80" s="245" t="s">
        <v>41</v>
      </c>
      <c r="C80" s="270">
        <v>27391.01</v>
      </c>
      <c r="D80" s="270">
        <v>0</v>
      </c>
      <c r="E80" s="270">
        <v>0</v>
      </c>
      <c r="F80" s="271">
        <f t="shared" si="22"/>
        <v>0</v>
      </c>
      <c r="G80" s="271" t="s">
        <v>156</v>
      </c>
      <c r="H80" s="100"/>
      <c r="I80" s="100"/>
      <c r="J80" s="100"/>
      <c r="K80" s="100"/>
      <c r="L80" s="100"/>
      <c r="M80" s="100"/>
    </row>
    <row r="81" spans="1:13" x14ac:dyDescent="0.2">
      <c r="A81" s="60">
        <v>313</v>
      </c>
      <c r="B81" s="114" t="s">
        <v>42</v>
      </c>
      <c r="C81" s="105">
        <f>C82+C83</f>
        <v>727251.5</v>
      </c>
      <c r="D81" s="105">
        <f>D82+D83</f>
        <v>2900000</v>
      </c>
      <c r="E81" s="105">
        <f>E82+E83</f>
        <v>954005.31</v>
      </c>
      <c r="F81" s="187">
        <f t="shared" si="19"/>
        <v>131.17955892837622</v>
      </c>
      <c r="G81" s="187">
        <f t="shared" ref="G81:G89" si="23">E81/D81*100</f>
        <v>32.896734827586208</v>
      </c>
      <c r="H81" s="100"/>
      <c r="I81" s="100"/>
      <c r="J81" s="100"/>
      <c r="K81" s="100"/>
      <c r="L81" s="100"/>
      <c r="M81" s="100"/>
    </row>
    <row r="82" spans="1:13" x14ac:dyDescent="0.2">
      <c r="A82" s="58">
        <v>3132</v>
      </c>
      <c r="B82" s="245" t="s">
        <v>184</v>
      </c>
      <c r="C82" s="270">
        <v>655372.03</v>
      </c>
      <c r="D82" s="270">
        <v>2500000</v>
      </c>
      <c r="E82" s="270">
        <v>954005.31</v>
      </c>
      <c r="F82" s="271">
        <f t="shared" si="19"/>
        <v>145.56698582330404</v>
      </c>
      <c r="G82" s="271">
        <f t="shared" si="23"/>
        <v>38.160212400000006</v>
      </c>
      <c r="H82" s="100"/>
      <c r="I82" s="100"/>
      <c r="J82" s="100"/>
      <c r="K82" s="100"/>
      <c r="L82" s="100"/>
      <c r="M82" s="100"/>
    </row>
    <row r="83" spans="1:13" x14ac:dyDescent="0.2">
      <c r="A83" s="58">
        <v>3133</v>
      </c>
      <c r="B83" s="245" t="s">
        <v>107</v>
      </c>
      <c r="C83" s="270">
        <v>71879.47</v>
      </c>
      <c r="D83" s="270">
        <v>400000</v>
      </c>
      <c r="E83" s="270">
        <v>0</v>
      </c>
      <c r="F83" s="271">
        <f t="shared" si="19"/>
        <v>0</v>
      </c>
      <c r="G83" s="271">
        <f t="shared" si="23"/>
        <v>0</v>
      </c>
      <c r="H83" s="100"/>
      <c r="I83" s="100"/>
      <c r="J83" s="100"/>
      <c r="K83" s="100"/>
      <c r="L83" s="100"/>
      <c r="M83" s="100"/>
    </row>
    <row r="84" spans="1:13" x14ac:dyDescent="0.2">
      <c r="A84" s="60">
        <v>32</v>
      </c>
      <c r="B84" s="272" t="s">
        <v>3</v>
      </c>
      <c r="C84" s="105">
        <f>C85+C89+C93</f>
        <v>3572200.9000000004</v>
      </c>
      <c r="D84" s="105">
        <f>D85+D89+D93</f>
        <v>8050000</v>
      </c>
      <c r="E84" s="105">
        <f>E85+E89+E93</f>
        <v>3207152.37</v>
      </c>
      <c r="F84" s="187">
        <f t="shared" si="19"/>
        <v>89.78085107139411</v>
      </c>
      <c r="G84" s="187">
        <f t="shared" si="23"/>
        <v>39.840402111801239</v>
      </c>
      <c r="H84" s="100"/>
      <c r="I84" s="100"/>
      <c r="J84" s="100"/>
      <c r="K84" s="100"/>
      <c r="L84" s="100"/>
      <c r="M84" s="100"/>
    </row>
    <row r="85" spans="1:13" x14ac:dyDescent="0.2">
      <c r="A85" s="60">
        <v>321</v>
      </c>
      <c r="B85" s="272" t="s">
        <v>7</v>
      </c>
      <c r="C85" s="105">
        <f>C86+C87+C88</f>
        <v>1011913.53</v>
      </c>
      <c r="D85" s="105">
        <f>D86+D87+D88</f>
        <v>3600000</v>
      </c>
      <c r="E85" s="105">
        <f>E86+E87+E88</f>
        <v>449815.89</v>
      </c>
      <c r="F85" s="187">
        <f t="shared" si="19"/>
        <v>44.452008661253892</v>
      </c>
      <c r="G85" s="187">
        <f t="shared" si="23"/>
        <v>12.494885833333335</v>
      </c>
      <c r="H85" s="100"/>
      <c r="I85" s="100"/>
      <c r="J85" s="100"/>
      <c r="K85" s="100"/>
      <c r="L85" s="100"/>
      <c r="M85" s="100"/>
    </row>
    <row r="86" spans="1:13" x14ac:dyDescent="0.2">
      <c r="A86" s="58">
        <v>3211</v>
      </c>
      <c r="B86" s="273" t="s">
        <v>43</v>
      </c>
      <c r="C86" s="270">
        <v>352787.14</v>
      </c>
      <c r="D86" s="270">
        <v>1600000</v>
      </c>
      <c r="E86" s="270">
        <v>132542.56</v>
      </c>
      <c r="F86" s="271">
        <f t="shared" si="19"/>
        <v>37.570122312281562</v>
      </c>
      <c r="G86" s="271">
        <f t="shared" si="23"/>
        <v>8.2839100000000006</v>
      </c>
      <c r="H86" s="100"/>
      <c r="I86" s="100"/>
      <c r="J86" s="100"/>
      <c r="K86" s="100"/>
      <c r="L86" s="100"/>
      <c r="M86" s="100"/>
    </row>
    <row r="87" spans="1:13" x14ac:dyDescent="0.2">
      <c r="A87" s="58">
        <v>3212</v>
      </c>
      <c r="B87" s="273" t="s">
        <v>44</v>
      </c>
      <c r="C87" s="270">
        <v>163733.93</v>
      </c>
      <c r="D87" s="270">
        <v>360000</v>
      </c>
      <c r="E87" s="270">
        <v>235165.73</v>
      </c>
      <c r="F87" s="271">
        <f t="shared" si="19"/>
        <v>143.62675469891917</v>
      </c>
      <c r="G87" s="271">
        <f t="shared" si="23"/>
        <v>65.323813888888893</v>
      </c>
      <c r="H87" s="100"/>
      <c r="I87" s="100"/>
      <c r="J87" s="100"/>
      <c r="K87" s="100"/>
      <c r="L87" s="100"/>
      <c r="M87" s="100"/>
    </row>
    <row r="88" spans="1:13" x14ac:dyDescent="0.2">
      <c r="A88" s="68" t="s">
        <v>5</v>
      </c>
      <c r="B88" s="273" t="s">
        <v>6</v>
      </c>
      <c r="C88" s="270">
        <v>495392.46</v>
      </c>
      <c r="D88" s="270">
        <v>1640000</v>
      </c>
      <c r="E88" s="270">
        <v>82107.600000000006</v>
      </c>
      <c r="F88" s="271">
        <f t="shared" si="19"/>
        <v>16.574253067961511</v>
      </c>
      <c r="G88" s="271">
        <f t="shared" si="23"/>
        <v>5.006560975609756</v>
      </c>
      <c r="H88" s="100"/>
      <c r="I88" s="100"/>
      <c r="J88" s="100"/>
      <c r="K88" s="100"/>
      <c r="L88" s="100"/>
      <c r="M88" s="100"/>
    </row>
    <row r="89" spans="1:13" x14ac:dyDescent="0.2">
      <c r="A89" s="69">
        <v>322</v>
      </c>
      <c r="B89" s="269" t="s">
        <v>45</v>
      </c>
      <c r="C89" s="105">
        <f>C90+C91+C92</f>
        <v>110625</v>
      </c>
      <c r="D89" s="105">
        <f>D90+D91+D92</f>
        <v>150000</v>
      </c>
      <c r="E89" s="105">
        <f>E90+E91+E92</f>
        <v>12813.18</v>
      </c>
      <c r="F89" s="187">
        <f t="shared" si="19"/>
        <v>11.582535593220339</v>
      </c>
      <c r="G89" s="187">
        <f t="shared" si="23"/>
        <v>8.5421200000000006</v>
      </c>
      <c r="H89" s="100"/>
      <c r="I89" s="100"/>
      <c r="J89" s="100"/>
      <c r="K89" s="100"/>
      <c r="L89" s="100"/>
      <c r="M89" s="100"/>
    </row>
    <row r="90" spans="1:13" x14ac:dyDescent="0.2">
      <c r="A90" s="68">
        <v>3221</v>
      </c>
      <c r="B90" s="245" t="s">
        <v>46</v>
      </c>
      <c r="C90" s="270">
        <v>110625</v>
      </c>
      <c r="D90" s="270">
        <v>0</v>
      </c>
      <c r="E90" s="270">
        <v>5625</v>
      </c>
      <c r="F90" s="271">
        <f t="shared" si="19"/>
        <v>5.0847457627118651</v>
      </c>
      <c r="G90" s="271" t="s">
        <v>156</v>
      </c>
      <c r="H90" s="100"/>
      <c r="I90" s="100"/>
      <c r="J90" s="100"/>
      <c r="K90" s="100"/>
      <c r="L90" s="100"/>
      <c r="M90" s="100"/>
    </row>
    <row r="91" spans="1:13" x14ac:dyDescent="0.2">
      <c r="A91" s="68">
        <v>3223</v>
      </c>
      <c r="B91" s="112" t="s">
        <v>47</v>
      </c>
      <c r="C91" s="270">
        <v>0</v>
      </c>
      <c r="D91" s="270">
        <v>0</v>
      </c>
      <c r="E91" s="270">
        <v>7188.18</v>
      </c>
      <c r="F91" s="271" t="s">
        <v>156</v>
      </c>
      <c r="G91" s="271" t="s">
        <v>156</v>
      </c>
      <c r="H91" s="100"/>
      <c r="I91" s="100"/>
      <c r="J91" s="100"/>
      <c r="K91" s="100"/>
      <c r="L91" s="100"/>
      <c r="M91" s="100"/>
    </row>
    <row r="92" spans="1:13" x14ac:dyDescent="0.2">
      <c r="A92" s="68">
        <v>3227</v>
      </c>
      <c r="B92" s="245" t="s">
        <v>109</v>
      </c>
      <c r="C92" s="270">
        <v>0</v>
      </c>
      <c r="D92" s="270">
        <v>150000</v>
      </c>
      <c r="E92" s="270">
        <v>0</v>
      </c>
      <c r="F92" s="271" t="s">
        <v>156</v>
      </c>
      <c r="G92" s="271">
        <f>E92/D92*100</f>
        <v>0</v>
      </c>
      <c r="H92" s="100"/>
      <c r="I92" s="100"/>
      <c r="J92" s="100"/>
      <c r="K92" s="100"/>
      <c r="L92" s="100"/>
      <c r="M92" s="100"/>
    </row>
    <row r="93" spans="1:13" x14ac:dyDescent="0.2">
      <c r="A93" s="60">
        <v>323</v>
      </c>
      <c r="B93" s="269" t="s">
        <v>11</v>
      </c>
      <c r="C93" s="105">
        <f>C95+C96+C97+C98+C99+C94</f>
        <v>2449662.37</v>
      </c>
      <c r="D93" s="105">
        <f>D95+D96+D97+D98+D99+D94</f>
        <v>4300000</v>
      </c>
      <c r="E93" s="105">
        <f>E95+E96+E97+E98+E99+E94</f>
        <v>2744523.3000000003</v>
      </c>
      <c r="F93" s="187">
        <f t="shared" si="19"/>
        <v>112.03679876912997</v>
      </c>
      <c r="G93" s="187">
        <f>E93/D93*100</f>
        <v>63.826123255813961</v>
      </c>
      <c r="H93" s="100"/>
      <c r="I93" s="100"/>
      <c r="J93" s="100"/>
      <c r="K93" s="100"/>
      <c r="L93" s="100"/>
      <c r="M93" s="100"/>
    </row>
    <row r="94" spans="1:13" x14ac:dyDescent="0.2">
      <c r="A94" s="58">
        <v>3232</v>
      </c>
      <c r="B94" s="273" t="s">
        <v>247</v>
      </c>
      <c r="C94" s="270">
        <v>0</v>
      </c>
      <c r="D94" s="270">
        <v>0</v>
      </c>
      <c r="E94" s="270">
        <v>180588.2</v>
      </c>
      <c r="F94" s="271" t="s">
        <v>156</v>
      </c>
      <c r="G94" s="271" t="s">
        <v>156</v>
      </c>
      <c r="H94" s="100"/>
      <c r="I94" s="100"/>
      <c r="J94" s="100"/>
      <c r="K94" s="100"/>
      <c r="L94" s="100"/>
      <c r="M94" s="100"/>
    </row>
    <row r="95" spans="1:13" x14ac:dyDescent="0.2">
      <c r="A95" s="58">
        <v>3233</v>
      </c>
      <c r="B95" s="273" t="s">
        <v>49</v>
      </c>
      <c r="C95" s="270">
        <v>2118961.54</v>
      </c>
      <c r="D95" s="270">
        <v>1500000</v>
      </c>
      <c r="E95" s="270">
        <v>1183300</v>
      </c>
      <c r="F95" s="271">
        <f t="shared" si="19"/>
        <v>55.843392041933903</v>
      </c>
      <c r="G95" s="271">
        <f>E95/D95*100</f>
        <v>78.88666666666667</v>
      </c>
      <c r="H95" s="100"/>
      <c r="I95" s="100"/>
      <c r="J95" s="100"/>
      <c r="K95" s="100"/>
      <c r="L95" s="100"/>
      <c r="M95" s="100"/>
    </row>
    <row r="96" spans="1:13" x14ac:dyDescent="0.2">
      <c r="A96" s="58">
        <v>3235</v>
      </c>
      <c r="B96" s="273" t="s">
        <v>51</v>
      </c>
      <c r="C96" s="270">
        <v>330572.83</v>
      </c>
      <c r="D96" s="270">
        <v>800000</v>
      </c>
      <c r="E96" s="270">
        <v>348711.08</v>
      </c>
      <c r="F96" s="271">
        <f t="shared" si="19"/>
        <v>105.48691494095266</v>
      </c>
      <c r="G96" s="271">
        <f>E96/D96*100</f>
        <v>43.588884999999998</v>
      </c>
      <c r="H96" s="100"/>
      <c r="I96" s="100"/>
      <c r="J96" s="100"/>
      <c r="K96" s="100"/>
      <c r="L96" s="100"/>
      <c r="M96" s="100"/>
    </row>
    <row r="97" spans="1:13" x14ac:dyDescent="0.2">
      <c r="A97" s="58">
        <v>3237</v>
      </c>
      <c r="B97" s="275" t="s">
        <v>13</v>
      </c>
      <c r="C97" s="270">
        <v>0</v>
      </c>
      <c r="D97" s="270">
        <v>2000000</v>
      </c>
      <c r="E97" s="270">
        <v>796270.02</v>
      </c>
      <c r="F97" s="271" t="s">
        <v>156</v>
      </c>
      <c r="G97" s="271">
        <f>E97/D97*100</f>
        <v>39.813501000000002</v>
      </c>
      <c r="H97" s="100"/>
      <c r="I97" s="100"/>
      <c r="J97" s="100"/>
      <c r="K97" s="100"/>
      <c r="L97" s="100"/>
      <c r="M97" s="100"/>
    </row>
    <row r="98" spans="1:13" x14ac:dyDescent="0.2">
      <c r="A98" s="58">
        <v>3238</v>
      </c>
      <c r="B98" s="275" t="s">
        <v>14</v>
      </c>
      <c r="C98" s="270">
        <v>0</v>
      </c>
      <c r="D98" s="270">
        <v>0</v>
      </c>
      <c r="E98" s="270">
        <v>235625</v>
      </c>
      <c r="F98" s="271" t="s">
        <v>156</v>
      </c>
      <c r="G98" s="271" t="s">
        <v>156</v>
      </c>
      <c r="H98" s="100"/>
      <c r="I98" s="100"/>
      <c r="J98" s="100"/>
      <c r="K98" s="100"/>
      <c r="L98" s="100"/>
      <c r="M98" s="100"/>
    </row>
    <row r="99" spans="1:13" x14ac:dyDescent="0.2">
      <c r="A99" s="58">
        <v>3239</v>
      </c>
      <c r="B99" s="275" t="s">
        <v>53</v>
      </c>
      <c r="C99" s="270">
        <v>128</v>
      </c>
      <c r="D99" s="270">
        <v>0</v>
      </c>
      <c r="E99" s="270">
        <v>29</v>
      </c>
      <c r="F99" s="271">
        <f t="shared" si="19"/>
        <v>22.65625</v>
      </c>
      <c r="G99" s="271" t="s">
        <v>156</v>
      </c>
      <c r="H99" s="100"/>
      <c r="I99" s="100"/>
      <c r="J99" s="100"/>
      <c r="K99" s="100"/>
      <c r="L99" s="100"/>
      <c r="M99" s="100"/>
    </row>
    <row r="100" spans="1:13" s="67" customFormat="1" ht="25.5" x14ac:dyDescent="0.2">
      <c r="A100" s="60">
        <v>37</v>
      </c>
      <c r="B100" s="64" t="s">
        <v>135</v>
      </c>
      <c r="C100" s="105">
        <f t="shared" ref="C100:E101" si="24">C101</f>
        <v>91035</v>
      </c>
      <c r="D100" s="105">
        <f t="shared" si="24"/>
        <v>150000</v>
      </c>
      <c r="E100" s="105">
        <f t="shared" si="24"/>
        <v>0</v>
      </c>
      <c r="F100" s="187">
        <f t="shared" si="19"/>
        <v>0</v>
      </c>
      <c r="G100" s="187">
        <f t="shared" ref="G100:G108" si="25">E100/D100*100</f>
        <v>0</v>
      </c>
      <c r="H100" s="104"/>
      <c r="I100" s="104"/>
      <c r="J100" s="104"/>
      <c r="K100" s="104"/>
      <c r="L100" s="104"/>
      <c r="M100" s="104"/>
    </row>
    <row r="101" spans="1:13" s="67" customFormat="1" x14ac:dyDescent="0.2">
      <c r="A101" s="60">
        <v>372</v>
      </c>
      <c r="B101" s="64" t="s">
        <v>136</v>
      </c>
      <c r="C101" s="105">
        <f t="shared" si="24"/>
        <v>91035</v>
      </c>
      <c r="D101" s="105">
        <f t="shared" si="24"/>
        <v>150000</v>
      </c>
      <c r="E101" s="105">
        <f t="shared" si="24"/>
        <v>0</v>
      </c>
      <c r="F101" s="187">
        <f t="shared" si="19"/>
        <v>0</v>
      </c>
      <c r="G101" s="187">
        <f t="shared" si="25"/>
        <v>0</v>
      </c>
      <c r="H101" s="104"/>
      <c r="I101" s="104"/>
      <c r="J101" s="104"/>
      <c r="K101" s="104"/>
      <c r="L101" s="104"/>
      <c r="M101" s="104"/>
    </row>
    <row r="102" spans="1:13" x14ac:dyDescent="0.2">
      <c r="A102" s="58">
        <v>3721</v>
      </c>
      <c r="B102" s="275" t="s">
        <v>137</v>
      </c>
      <c r="C102" s="270">
        <v>91035</v>
      </c>
      <c r="D102" s="270">
        <v>150000</v>
      </c>
      <c r="E102" s="270">
        <v>0</v>
      </c>
      <c r="F102" s="271">
        <f t="shared" si="19"/>
        <v>0</v>
      </c>
      <c r="G102" s="271">
        <f t="shared" si="25"/>
        <v>0</v>
      </c>
      <c r="H102" s="100"/>
      <c r="I102" s="100"/>
      <c r="J102" s="100"/>
      <c r="K102" s="100"/>
      <c r="L102" s="100"/>
      <c r="M102" s="100"/>
    </row>
    <row r="103" spans="1:13" ht="12.75" customHeight="1" x14ac:dyDescent="0.2">
      <c r="A103" s="60">
        <v>4</v>
      </c>
      <c r="B103" s="269" t="s">
        <v>58</v>
      </c>
      <c r="C103" s="105">
        <f t="shared" ref="C103:E105" si="26">C104</f>
        <v>571850</v>
      </c>
      <c r="D103" s="105">
        <f t="shared" si="26"/>
        <v>3000000</v>
      </c>
      <c r="E103" s="105">
        <f t="shared" si="26"/>
        <v>62462.5</v>
      </c>
      <c r="F103" s="187">
        <f t="shared" si="19"/>
        <v>10.92288187461747</v>
      </c>
      <c r="G103" s="187">
        <f t="shared" si="25"/>
        <v>2.0820833333333333</v>
      </c>
      <c r="H103" s="100"/>
      <c r="I103" s="100"/>
      <c r="J103" s="100"/>
      <c r="K103" s="100"/>
      <c r="L103" s="100"/>
      <c r="M103" s="100"/>
    </row>
    <row r="104" spans="1:13" ht="12.75" customHeight="1" x14ac:dyDescent="0.2">
      <c r="A104" s="60">
        <v>42</v>
      </c>
      <c r="B104" s="269" t="s">
        <v>20</v>
      </c>
      <c r="C104" s="105">
        <f>C105+C107</f>
        <v>571850</v>
      </c>
      <c r="D104" s="105">
        <f>D105+D107</f>
        <v>3000000</v>
      </c>
      <c r="E104" s="105">
        <f>E105+E107</f>
        <v>62462.5</v>
      </c>
      <c r="F104" s="187">
        <f t="shared" si="19"/>
        <v>10.92288187461747</v>
      </c>
      <c r="G104" s="187">
        <f t="shared" si="25"/>
        <v>2.0820833333333333</v>
      </c>
      <c r="H104" s="100"/>
      <c r="I104" s="100"/>
      <c r="J104" s="100"/>
      <c r="K104" s="100"/>
      <c r="L104" s="100"/>
      <c r="M104" s="100"/>
    </row>
    <row r="105" spans="1:13" ht="12.75" customHeight="1" x14ac:dyDescent="0.2">
      <c r="A105" s="60">
        <v>422</v>
      </c>
      <c r="B105" s="272" t="s">
        <v>25</v>
      </c>
      <c r="C105" s="105">
        <f t="shared" si="26"/>
        <v>571850</v>
      </c>
      <c r="D105" s="105">
        <f t="shared" si="26"/>
        <v>1000000</v>
      </c>
      <c r="E105" s="105">
        <f t="shared" si="26"/>
        <v>62462.5</v>
      </c>
      <c r="F105" s="187">
        <f t="shared" si="19"/>
        <v>10.92288187461747</v>
      </c>
      <c r="G105" s="187">
        <f t="shared" si="25"/>
        <v>6.2462499999999999</v>
      </c>
      <c r="H105" s="100"/>
      <c r="I105" s="100"/>
      <c r="J105" s="100"/>
      <c r="K105" s="100"/>
      <c r="L105" s="100"/>
      <c r="M105" s="100"/>
    </row>
    <row r="106" spans="1:13" ht="12.75" customHeight="1" x14ac:dyDescent="0.2">
      <c r="A106" s="70" t="s">
        <v>21</v>
      </c>
      <c r="B106" s="279" t="s">
        <v>22</v>
      </c>
      <c r="C106" s="270">
        <v>571850</v>
      </c>
      <c r="D106" s="270">
        <v>1000000</v>
      </c>
      <c r="E106" s="270">
        <v>62462.5</v>
      </c>
      <c r="F106" s="271">
        <f t="shared" si="19"/>
        <v>10.92288187461747</v>
      </c>
      <c r="G106" s="271">
        <f t="shared" si="25"/>
        <v>6.2462499999999999</v>
      </c>
      <c r="H106" s="100"/>
      <c r="I106" s="100"/>
      <c r="J106" s="100"/>
      <c r="K106" s="100"/>
      <c r="L106" s="100"/>
      <c r="M106" s="100"/>
    </row>
    <row r="107" spans="1:13" ht="12.75" customHeight="1" x14ac:dyDescent="0.2">
      <c r="A107" s="69">
        <v>426</v>
      </c>
      <c r="B107" s="114" t="s">
        <v>26</v>
      </c>
      <c r="C107" s="105">
        <f>C108</f>
        <v>0</v>
      </c>
      <c r="D107" s="105">
        <f>D108</f>
        <v>2000000</v>
      </c>
      <c r="E107" s="105">
        <f>E108</f>
        <v>0</v>
      </c>
      <c r="F107" s="187" t="s">
        <v>156</v>
      </c>
      <c r="G107" s="187">
        <f t="shared" si="25"/>
        <v>0</v>
      </c>
      <c r="H107" s="100"/>
      <c r="I107" s="100"/>
      <c r="J107" s="100"/>
      <c r="K107" s="100"/>
      <c r="L107" s="100"/>
      <c r="M107" s="100"/>
    </row>
    <row r="108" spans="1:13" ht="12.75" customHeight="1" x14ac:dyDescent="0.2">
      <c r="A108" s="68">
        <v>4262</v>
      </c>
      <c r="B108" s="245" t="s">
        <v>1</v>
      </c>
      <c r="C108" s="270">
        <v>0</v>
      </c>
      <c r="D108" s="270">
        <v>2000000</v>
      </c>
      <c r="E108" s="270">
        <v>0</v>
      </c>
      <c r="F108" s="271" t="s">
        <v>156</v>
      </c>
      <c r="G108" s="271">
        <f t="shared" si="25"/>
        <v>0</v>
      </c>
      <c r="H108" s="100"/>
      <c r="I108" s="100"/>
      <c r="J108" s="100"/>
      <c r="K108" s="100"/>
      <c r="L108" s="100"/>
      <c r="M108" s="100"/>
    </row>
    <row r="109" spans="1:13" ht="12.75" customHeight="1" x14ac:dyDescent="0.2">
      <c r="A109" s="68"/>
      <c r="B109" s="245"/>
      <c r="C109" s="270"/>
      <c r="D109" s="270"/>
      <c r="E109" s="270"/>
      <c r="F109" s="271"/>
      <c r="G109" s="271"/>
      <c r="H109" s="100"/>
      <c r="I109" s="100"/>
      <c r="J109" s="100"/>
      <c r="K109" s="100"/>
      <c r="L109" s="100"/>
      <c r="M109" s="100"/>
    </row>
    <row r="110" spans="1:13" ht="12.75" customHeight="1" x14ac:dyDescent="0.2">
      <c r="A110" s="60" t="s">
        <v>237</v>
      </c>
      <c r="B110" s="114" t="s">
        <v>236</v>
      </c>
      <c r="C110" s="105">
        <f>C111</f>
        <v>0</v>
      </c>
      <c r="D110" s="105">
        <f>D111</f>
        <v>952000</v>
      </c>
      <c r="E110" s="105">
        <f>E111</f>
        <v>374973.86</v>
      </c>
      <c r="F110" s="187" t="s">
        <v>156</v>
      </c>
      <c r="G110" s="187">
        <f t="shared" ref="G110:G120" si="27">E110/D110*100</f>
        <v>39.388010504201681</v>
      </c>
      <c r="H110" s="103"/>
      <c r="I110" s="103"/>
      <c r="J110" s="103"/>
      <c r="K110" s="103"/>
      <c r="L110" s="100"/>
      <c r="M110" s="100"/>
    </row>
    <row r="111" spans="1:13" ht="12.75" customHeight="1" x14ac:dyDescent="0.2">
      <c r="A111" s="60">
        <v>3</v>
      </c>
      <c r="B111" s="269" t="s">
        <v>37</v>
      </c>
      <c r="C111" s="105">
        <f>C112+C118</f>
        <v>0</v>
      </c>
      <c r="D111" s="105">
        <f>D112+D118</f>
        <v>952000</v>
      </c>
      <c r="E111" s="105">
        <f>E112+E118</f>
        <v>374973.86</v>
      </c>
      <c r="F111" s="187" t="s">
        <v>156</v>
      </c>
      <c r="G111" s="187">
        <f t="shared" si="27"/>
        <v>39.388010504201681</v>
      </c>
      <c r="H111" s="100"/>
      <c r="I111" s="100"/>
      <c r="J111" s="100"/>
      <c r="K111" s="100"/>
      <c r="L111" s="100"/>
      <c r="M111" s="100"/>
    </row>
    <row r="112" spans="1:13" ht="12.75" customHeight="1" x14ac:dyDescent="0.2">
      <c r="A112" s="66">
        <v>31</v>
      </c>
      <c r="B112" s="114" t="s">
        <v>38</v>
      </c>
      <c r="C112" s="105">
        <f>C113+C115</f>
        <v>0</v>
      </c>
      <c r="D112" s="105">
        <f>D113+D115</f>
        <v>632000</v>
      </c>
      <c r="E112" s="105">
        <f>E113+E115</f>
        <v>257467.82</v>
      </c>
      <c r="F112" s="187" t="s">
        <v>156</v>
      </c>
      <c r="G112" s="187">
        <f t="shared" si="27"/>
        <v>40.738579113924054</v>
      </c>
      <c r="H112" s="100"/>
      <c r="I112" s="100"/>
      <c r="J112" s="100"/>
      <c r="K112" s="100"/>
      <c r="L112" s="100"/>
      <c r="M112" s="100"/>
    </row>
    <row r="113" spans="1:13" ht="12.75" customHeight="1" x14ac:dyDescent="0.2">
      <c r="A113" s="60">
        <v>311</v>
      </c>
      <c r="B113" s="114" t="s">
        <v>106</v>
      </c>
      <c r="C113" s="105">
        <f>C114</f>
        <v>0</v>
      </c>
      <c r="D113" s="105">
        <f>D114</f>
        <v>540000</v>
      </c>
      <c r="E113" s="105">
        <f>E114</f>
        <v>221002.43</v>
      </c>
      <c r="F113" s="187" t="s">
        <v>156</v>
      </c>
      <c r="G113" s="187">
        <f t="shared" si="27"/>
        <v>40.926375925925925</v>
      </c>
      <c r="H113" s="100"/>
      <c r="I113" s="100"/>
      <c r="J113" s="100"/>
      <c r="K113" s="100"/>
      <c r="L113" s="100"/>
      <c r="M113" s="100"/>
    </row>
    <row r="114" spans="1:13" ht="12.75" customHeight="1" x14ac:dyDescent="0.2">
      <c r="A114" s="58">
        <v>3111</v>
      </c>
      <c r="B114" s="245" t="s">
        <v>39</v>
      </c>
      <c r="C114" s="270">
        <v>0</v>
      </c>
      <c r="D114" s="270">
        <v>540000</v>
      </c>
      <c r="E114" s="270">
        <v>221002.43</v>
      </c>
      <c r="F114" s="271" t="s">
        <v>156</v>
      </c>
      <c r="G114" s="271">
        <f t="shared" si="27"/>
        <v>40.926375925925925</v>
      </c>
      <c r="H114" s="100"/>
      <c r="I114" s="100"/>
      <c r="J114" s="100"/>
      <c r="K114" s="100"/>
      <c r="L114" s="100"/>
      <c r="M114" s="100"/>
    </row>
    <row r="115" spans="1:13" ht="12.75" customHeight="1" x14ac:dyDescent="0.2">
      <c r="A115" s="60">
        <v>313</v>
      </c>
      <c r="B115" s="114" t="s">
        <v>42</v>
      </c>
      <c r="C115" s="105">
        <f>C116+C117</f>
        <v>0</v>
      </c>
      <c r="D115" s="105">
        <f>D116+D117</f>
        <v>92000</v>
      </c>
      <c r="E115" s="105">
        <f>E116+E117</f>
        <v>36465.39</v>
      </c>
      <c r="F115" s="187" t="s">
        <v>156</v>
      </c>
      <c r="G115" s="187">
        <f t="shared" si="27"/>
        <v>39.636293478260868</v>
      </c>
      <c r="H115" s="100"/>
      <c r="I115" s="100"/>
      <c r="J115" s="100"/>
      <c r="K115" s="100"/>
      <c r="L115" s="100"/>
      <c r="M115" s="100"/>
    </row>
    <row r="116" spans="1:13" ht="12.75" customHeight="1" x14ac:dyDescent="0.2">
      <c r="A116" s="58">
        <v>3132</v>
      </c>
      <c r="B116" s="245" t="s">
        <v>184</v>
      </c>
      <c r="C116" s="270">
        <v>0</v>
      </c>
      <c r="D116" s="270">
        <v>90000</v>
      </c>
      <c r="E116" s="270">
        <v>36465.39</v>
      </c>
      <c r="F116" s="271" t="s">
        <v>156</v>
      </c>
      <c r="G116" s="271">
        <f t="shared" si="27"/>
        <v>40.517099999999999</v>
      </c>
      <c r="H116" s="100"/>
      <c r="I116" s="100"/>
      <c r="J116" s="100"/>
      <c r="K116" s="100"/>
      <c r="L116" s="100"/>
      <c r="M116" s="100"/>
    </row>
    <row r="117" spans="1:13" ht="12.75" customHeight="1" x14ac:dyDescent="0.2">
      <c r="A117" s="58">
        <v>3133</v>
      </c>
      <c r="B117" s="245" t="s">
        <v>107</v>
      </c>
      <c r="C117" s="270">
        <v>0</v>
      </c>
      <c r="D117" s="270">
        <v>2000</v>
      </c>
      <c r="E117" s="270">
        <v>0</v>
      </c>
      <c r="F117" s="271" t="s">
        <v>156</v>
      </c>
      <c r="G117" s="271">
        <f t="shared" si="27"/>
        <v>0</v>
      </c>
      <c r="H117" s="100"/>
      <c r="I117" s="100"/>
      <c r="J117" s="100"/>
      <c r="K117" s="100"/>
      <c r="L117" s="100"/>
      <c r="M117" s="100"/>
    </row>
    <row r="118" spans="1:13" ht="12.75" customHeight="1" x14ac:dyDescent="0.2">
      <c r="A118" s="60">
        <v>32</v>
      </c>
      <c r="B118" s="272" t="s">
        <v>3</v>
      </c>
      <c r="C118" s="105">
        <f>C119+C122+C127</f>
        <v>0</v>
      </c>
      <c r="D118" s="105">
        <f>D119+D122</f>
        <v>320000</v>
      </c>
      <c r="E118" s="105">
        <f>E119+E122+E127</f>
        <v>117506.04</v>
      </c>
      <c r="F118" s="187" t="s">
        <v>156</v>
      </c>
      <c r="G118" s="187">
        <f t="shared" si="27"/>
        <v>36.720637499999995</v>
      </c>
      <c r="H118" s="100"/>
      <c r="I118" s="100"/>
      <c r="J118" s="100"/>
      <c r="K118" s="100"/>
      <c r="L118" s="100"/>
      <c r="M118" s="100"/>
    </row>
    <row r="119" spans="1:13" ht="12.75" customHeight="1" x14ac:dyDescent="0.2">
      <c r="A119" s="60">
        <v>321</v>
      </c>
      <c r="B119" s="272" t="s">
        <v>7</v>
      </c>
      <c r="C119" s="105">
        <f>C120+C121</f>
        <v>0</v>
      </c>
      <c r="D119" s="105">
        <f>D120+D121</f>
        <v>120000</v>
      </c>
      <c r="E119" s="105">
        <f>E120+E121</f>
        <v>66664.679999999993</v>
      </c>
      <c r="F119" s="187" t="s">
        <v>156</v>
      </c>
      <c r="G119" s="187">
        <f t="shared" si="27"/>
        <v>55.553899999999992</v>
      </c>
      <c r="H119" s="100"/>
      <c r="I119" s="100"/>
      <c r="J119" s="100"/>
      <c r="K119" s="100"/>
      <c r="L119" s="100"/>
      <c r="M119" s="100"/>
    </row>
    <row r="120" spans="1:13" ht="12.75" customHeight="1" x14ac:dyDescent="0.2">
      <c r="A120" s="58">
        <v>3211</v>
      </c>
      <c r="B120" s="273" t="s">
        <v>43</v>
      </c>
      <c r="C120" s="270">
        <v>0</v>
      </c>
      <c r="D120" s="270">
        <v>120000</v>
      </c>
      <c r="E120" s="270">
        <v>53414.68</v>
      </c>
      <c r="F120" s="271" t="s">
        <v>156</v>
      </c>
      <c r="G120" s="271">
        <f t="shared" si="27"/>
        <v>44.512233333333334</v>
      </c>
      <c r="H120" s="100"/>
      <c r="I120" s="100"/>
      <c r="J120" s="100"/>
      <c r="K120" s="100"/>
      <c r="L120" s="100"/>
      <c r="M120" s="100"/>
    </row>
    <row r="121" spans="1:13" ht="12.75" customHeight="1" x14ac:dyDescent="0.2">
      <c r="A121" s="58">
        <v>3212</v>
      </c>
      <c r="B121" s="273" t="s">
        <v>44</v>
      </c>
      <c r="C121" s="270">
        <v>0</v>
      </c>
      <c r="D121" s="270">
        <v>0</v>
      </c>
      <c r="E121" s="270">
        <v>13250</v>
      </c>
      <c r="F121" s="271" t="s">
        <v>156</v>
      </c>
      <c r="G121" s="271" t="s">
        <v>156</v>
      </c>
      <c r="H121" s="100"/>
      <c r="I121" s="100"/>
      <c r="J121" s="100"/>
      <c r="K121" s="100"/>
      <c r="L121" s="100"/>
      <c r="M121" s="100"/>
    </row>
    <row r="122" spans="1:13" ht="12.75" customHeight="1" x14ac:dyDescent="0.2">
      <c r="A122" s="60">
        <v>323</v>
      </c>
      <c r="B122" s="269" t="s">
        <v>11</v>
      </c>
      <c r="C122" s="105">
        <f>C123+C124+C125+C126</f>
        <v>0</v>
      </c>
      <c r="D122" s="105">
        <f>D123+D124+D125+D126</f>
        <v>200000</v>
      </c>
      <c r="E122" s="105">
        <f>E123+E124+E125+E126</f>
        <v>48391.37</v>
      </c>
      <c r="F122" s="187" t="s">
        <v>156</v>
      </c>
      <c r="G122" s="187">
        <f>E122/D122*100</f>
        <v>24.195685000000001</v>
      </c>
      <c r="H122" s="100"/>
      <c r="I122" s="100"/>
      <c r="J122" s="100"/>
      <c r="K122" s="100"/>
      <c r="L122" s="100"/>
      <c r="M122" s="100"/>
    </row>
    <row r="123" spans="1:13" ht="12.75" customHeight="1" x14ac:dyDescent="0.2">
      <c r="A123" s="58">
        <v>3231</v>
      </c>
      <c r="B123" s="273" t="s">
        <v>48</v>
      </c>
      <c r="C123" s="270">
        <v>0</v>
      </c>
      <c r="D123" s="270">
        <v>0</v>
      </c>
      <c r="E123" s="270">
        <v>1261.3699999999999</v>
      </c>
      <c r="F123" s="271" t="s">
        <v>156</v>
      </c>
      <c r="G123" s="271" t="s">
        <v>156</v>
      </c>
      <c r="H123" s="100"/>
      <c r="I123" s="100"/>
      <c r="J123" s="100"/>
      <c r="K123" s="100"/>
      <c r="L123" s="100"/>
      <c r="M123" s="100"/>
    </row>
    <row r="124" spans="1:13" ht="12.75" customHeight="1" x14ac:dyDescent="0.2">
      <c r="A124" s="58">
        <v>3233</v>
      </c>
      <c r="B124" s="273" t="s">
        <v>49</v>
      </c>
      <c r="C124" s="270">
        <v>0</v>
      </c>
      <c r="D124" s="270">
        <v>30000</v>
      </c>
      <c r="E124" s="270">
        <v>0</v>
      </c>
      <c r="F124" s="271" t="s">
        <v>156</v>
      </c>
      <c r="G124" s="271">
        <f>E124/D124*100</f>
        <v>0</v>
      </c>
      <c r="H124" s="100"/>
      <c r="I124" s="100"/>
      <c r="J124" s="100"/>
      <c r="K124" s="100"/>
      <c r="L124" s="100"/>
      <c r="M124" s="100"/>
    </row>
    <row r="125" spans="1:13" ht="12.75" customHeight="1" x14ac:dyDescent="0.2">
      <c r="A125" s="58">
        <v>3237</v>
      </c>
      <c r="B125" s="275" t="s">
        <v>13</v>
      </c>
      <c r="C125" s="270">
        <v>0</v>
      </c>
      <c r="D125" s="270">
        <v>30000</v>
      </c>
      <c r="E125" s="270">
        <v>47130</v>
      </c>
      <c r="F125" s="271" t="s">
        <v>156</v>
      </c>
      <c r="G125" s="271">
        <f>E125/D125*100</f>
        <v>157.1</v>
      </c>
      <c r="H125" s="100"/>
      <c r="I125" s="100"/>
      <c r="J125" s="100"/>
      <c r="K125" s="100"/>
      <c r="L125" s="100"/>
      <c r="M125" s="100"/>
    </row>
    <row r="126" spans="1:13" ht="12.75" customHeight="1" x14ac:dyDescent="0.2">
      <c r="A126" s="58">
        <v>3239</v>
      </c>
      <c r="B126" s="275" t="s">
        <v>53</v>
      </c>
      <c r="C126" s="270">
        <v>0</v>
      </c>
      <c r="D126" s="270">
        <v>140000</v>
      </c>
      <c r="E126" s="270">
        <v>0</v>
      </c>
      <c r="F126" s="271" t="s">
        <v>156</v>
      </c>
      <c r="G126" s="271">
        <f>E126/D126*100</f>
        <v>0</v>
      </c>
      <c r="H126" s="100"/>
      <c r="I126" s="100"/>
      <c r="J126" s="100"/>
      <c r="K126" s="100"/>
      <c r="L126" s="100"/>
      <c r="M126" s="100"/>
    </row>
    <row r="127" spans="1:13" ht="12.75" customHeight="1" x14ac:dyDescent="0.2">
      <c r="A127" s="57">
        <v>329</v>
      </c>
      <c r="B127" s="114" t="s">
        <v>54</v>
      </c>
      <c r="C127" s="105">
        <f>C128</f>
        <v>0</v>
      </c>
      <c r="D127" s="105">
        <f>D128</f>
        <v>0</v>
      </c>
      <c r="E127" s="105">
        <f>E128</f>
        <v>2449.9899999999998</v>
      </c>
      <c r="F127" s="187" t="s">
        <v>156</v>
      </c>
      <c r="G127" s="187" t="s">
        <v>156</v>
      </c>
      <c r="H127" s="100"/>
      <c r="I127" s="100"/>
      <c r="J127" s="100"/>
      <c r="K127" s="100"/>
      <c r="L127" s="100"/>
      <c r="M127" s="100"/>
    </row>
    <row r="128" spans="1:13" ht="12.75" customHeight="1" x14ac:dyDescent="0.2">
      <c r="A128" s="58">
        <v>3293</v>
      </c>
      <c r="B128" s="245" t="s">
        <v>56</v>
      </c>
      <c r="C128" s="270">
        <v>0</v>
      </c>
      <c r="D128" s="270">
        <v>0</v>
      </c>
      <c r="E128" s="270">
        <v>2449.9899999999998</v>
      </c>
      <c r="F128" s="271" t="s">
        <v>156</v>
      </c>
      <c r="G128" s="271" t="s">
        <v>156</v>
      </c>
      <c r="H128" s="100"/>
      <c r="I128" s="100"/>
      <c r="J128" s="100"/>
      <c r="K128" s="100"/>
      <c r="L128" s="100"/>
      <c r="M128" s="100"/>
    </row>
    <row r="129" spans="1:13" ht="13.5" customHeight="1" x14ac:dyDescent="0.2">
      <c r="A129" s="70"/>
      <c r="B129" s="280"/>
      <c r="C129" s="277"/>
      <c r="D129" s="277"/>
      <c r="E129" s="277"/>
      <c r="F129" s="278"/>
      <c r="G129" s="278"/>
      <c r="H129" s="100"/>
      <c r="I129" s="100"/>
      <c r="J129" s="100"/>
      <c r="K129" s="100"/>
      <c r="L129" s="100"/>
      <c r="M129" s="100"/>
    </row>
    <row r="130" spans="1:13" ht="12.75" customHeight="1" x14ac:dyDescent="0.2">
      <c r="A130" s="60" t="s">
        <v>65</v>
      </c>
      <c r="B130" s="114" t="s">
        <v>66</v>
      </c>
      <c r="C130" s="105">
        <f>SUM(C134:C136)</f>
        <v>126921.13</v>
      </c>
      <c r="D130" s="105">
        <f>SUM(D134:D136)</f>
        <v>4245000</v>
      </c>
      <c r="E130" s="105">
        <f>SUM(E134:E136)</f>
        <v>57329</v>
      </c>
      <c r="F130" s="187">
        <f t="shared" si="19"/>
        <v>45.168995895324912</v>
      </c>
      <c r="G130" s="187">
        <f t="shared" ref="G130:G135" si="28">E130/D130*100</f>
        <v>1.3505064782096585</v>
      </c>
      <c r="H130" s="100"/>
      <c r="I130" s="100"/>
      <c r="J130" s="100"/>
      <c r="K130" s="100"/>
      <c r="L130" s="100"/>
      <c r="M130" s="100"/>
    </row>
    <row r="131" spans="1:13" ht="12.75" customHeight="1" x14ac:dyDescent="0.2">
      <c r="A131" s="60">
        <v>4</v>
      </c>
      <c r="B131" s="269" t="s">
        <v>58</v>
      </c>
      <c r="C131" s="105">
        <f t="shared" ref="C131:E132" si="29">C132</f>
        <v>126921.13</v>
      </c>
      <c r="D131" s="105">
        <f t="shared" si="29"/>
        <v>4245000</v>
      </c>
      <c r="E131" s="105">
        <f t="shared" si="29"/>
        <v>57329</v>
      </c>
      <c r="F131" s="187">
        <f t="shared" si="19"/>
        <v>45.168995895324912</v>
      </c>
      <c r="G131" s="187">
        <f t="shared" si="28"/>
        <v>1.3505064782096585</v>
      </c>
      <c r="H131" s="100"/>
      <c r="I131" s="100"/>
      <c r="J131" s="100"/>
      <c r="K131" s="100"/>
      <c r="L131" s="100"/>
      <c r="M131" s="100"/>
    </row>
    <row r="132" spans="1:13" ht="12.75" customHeight="1" x14ac:dyDescent="0.2">
      <c r="A132" s="60">
        <v>42</v>
      </c>
      <c r="B132" s="269" t="s">
        <v>20</v>
      </c>
      <c r="C132" s="105">
        <f t="shared" si="29"/>
        <v>126921.13</v>
      </c>
      <c r="D132" s="105">
        <f t="shared" si="29"/>
        <v>4245000</v>
      </c>
      <c r="E132" s="105">
        <f t="shared" si="29"/>
        <v>57329</v>
      </c>
      <c r="F132" s="187">
        <f t="shared" si="19"/>
        <v>45.168995895324912</v>
      </c>
      <c r="G132" s="187">
        <f t="shared" si="28"/>
        <v>1.3505064782096585</v>
      </c>
      <c r="H132" s="100"/>
      <c r="I132" s="100"/>
      <c r="J132" s="100"/>
      <c r="K132" s="100"/>
      <c r="L132" s="100"/>
      <c r="M132" s="100"/>
    </row>
    <row r="133" spans="1:13" ht="12.75" customHeight="1" x14ac:dyDescent="0.2">
      <c r="A133" s="60">
        <v>422</v>
      </c>
      <c r="B133" s="272" t="s">
        <v>25</v>
      </c>
      <c r="C133" s="105">
        <f>C134+C135+C136</f>
        <v>126921.13</v>
      </c>
      <c r="D133" s="105">
        <f t="shared" ref="D133:E133" si="30">D134+D135+D136</f>
        <v>4245000</v>
      </c>
      <c r="E133" s="105">
        <f t="shared" si="30"/>
        <v>57329</v>
      </c>
      <c r="F133" s="187">
        <f t="shared" si="19"/>
        <v>45.168995895324912</v>
      </c>
      <c r="G133" s="187">
        <f t="shared" si="28"/>
        <v>1.3505064782096585</v>
      </c>
      <c r="H133" s="100"/>
      <c r="I133" s="100"/>
      <c r="J133" s="100"/>
      <c r="K133" s="100"/>
      <c r="L133" s="100"/>
      <c r="M133" s="100"/>
    </row>
    <row r="134" spans="1:13" ht="12.75" customHeight="1" x14ac:dyDescent="0.2">
      <c r="A134" s="70" t="s">
        <v>21</v>
      </c>
      <c r="B134" s="279" t="s">
        <v>22</v>
      </c>
      <c r="C134" s="270">
        <v>55437.5</v>
      </c>
      <c r="D134" s="270">
        <v>3515000</v>
      </c>
      <c r="E134" s="270">
        <v>9950</v>
      </c>
      <c r="F134" s="271">
        <f t="shared" ref="F134:F197" si="31">E134/C134*100</f>
        <v>17.948139797068769</v>
      </c>
      <c r="G134" s="271">
        <f t="shared" si="28"/>
        <v>0.28307254623044098</v>
      </c>
      <c r="H134" s="100"/>
      <c r="I134" s="100"/>
      <c r="J134" s="100"/>
      <c r="K134" s="100"/>
      <c r="L134" s="100"/>
      <c r="M134" s="100"/>
    </row>
    <row r="135" spans="1:13" ht="12.75" customHeight="1" x14ac:dyDescent="0.2">
      <c r="A135" s="68" t="s">
        <v>23</v>
      </c>
      <c r="B135" s="112" t="s">
        <v>24</v>
      </c>
      <c r="C135" s="270">
        <v>68093.88</v>
      </c>
      <c r="D135" s="270">
        <v>730000</v>
      </c>
      <c r="E135" s="270">
        <v>47379</v>
      </c>
      <c r="F135" s="271">
        <f t="shared" si="31"/>
        <v>69.578940133827004</v>
      </c>
      <c r="G135" s="271">
        <f t="shared" si="28"/>
        <v>6.490273972602739</v>
      </c>
      <c r="H135" s="100"/>
      <c r="I135" s="100"/>
      <c r="J135" s="100"/>
      <c r="K135" s="100"/>
      <c r="L135" s="100"/>
      <c r="M135" s="100"/>
    </row>
    <row r="136" spans="1:13" ht="12.75" customHeight="1" x14ac:dyDescent="0.2">
      <c r="A136" s="68">
        <v>4227</v>
      </c>
      <c r="B136" s="112" t="s">
        <v>124</v>
      </c>
      <c r="C136" s="270">
        <v>3389.75</v>
      </c>
      <c r="D136" s="270">
        <v>0</v>
      </c>
      <c r="E136" s="270">
        <v>0</v>
      </c>
      <c r="F136" s="271">
        <f t="shared" si="31"/>
        <v>0</v>
      </c>
      <c r="G136" s="271" t="s">
        <v>156</v>
      </c>
      <c r="H136" s="100"/>
      <c r="I136" s="100"/>
      <c r="J136" s="100"/>
      <c r="K136" s="100"/>
      <c r="L136" s="100"/>
      <c r="M136" s="100"/>
    </row>
    <row r="137" spans="1:13" ht="13.5" customHeight="1" x14ac:dyDescent="0.2">
      <c r="A137" s="68"/>
      <c r="B137" s="112"/>
      <c r="C137" s="270"/>
      <c r="D137" s="270"/>
      <c r="E137" s="270"/>
      <c r="F137" s="271"/>
      <c r="G137" s="271"/>
      <c r="H137" s="100"/>
      <c r="I137" s="100"/>
      <c r="J137" s="100"/>
      <c r="K137" s="100"/>
      <c r="L137" s="100"/>
      <c r="M137" s="100"/>
    </row>
    <row r="138" spans="1:13" ht="12.6" customHeight="1" x14ac:dyDescent="0.2">
      <c r="A138" s="60" t="s">
        <v>67</v>
      </c>
      <c r="B138" s="114" t="s">
        <v>68</v>
      </c>
      <c r="C138" s="105">
        <f t="shared" ref="C138:E138" si="32">C139</f>
        <v>0</v>
      </c>
      <c r="D138" s="105">
        <f t="shared" si="32"/>
        <v>8340000</v>
      </c>
      <c r="E138" s="105">
        <f t="shared" si="32"/>
        <v>277880.25</v>
      </c>
      <c r="F138" s="187" t="s">
        <v>156</v>
      </c>
      <c r="G138" s="187">
        <f t="shared" ref="G138:G145" si="33">E138/D138*100</f>
        <v>3.3318974820143885</v>
      </c>
      <c r="H138" s="100"/>
      <c r="I138" s="100"/>
      <c r="J138" s="100"/>
      <c r="K138" s="100"/>
      <c r="L138" s="100"/>
      <c r="M138" s="100"/>
    </row>
    <row r="139" spans="1:13" ht="12.75" customHeight="1" x14ac:dyDescent="0.2">
      <c r="A139" s="60">
        <v>4</v>
      </c>
      <c r="B139" s="269" t="s">
        <v>58</v>
      </c>
      <c r="C139" s="105">
        <f t="shared" ref="C139:E139" si="34">C140+C143</f>
        <v>0</v>
      </c>
      <c r="D139" s="105">
        <f t="shared" ref="D139" si="35">D140+D143</f>
        <v>8340000</v>
      </c>
      <c r="E139" s="105">
        <f t="shared" si="34"/>
        <v>277880.25</v>
      </c>
      <c r="F139" s="187" t="s">
        <v>156</v>
      </c>
      <c r="G139" s="187">
        <f t="shared" si="33"/>
        <v>3.3318974820143885</v>
      </c>
      <c r="H139" s="100"/>
      <c r="I139" s="100"/>
      <c r="J139" s="100"/>
      <c r="K139" s="100"/>
      <c r="L139" s="100"/>
      <c r="M139" s="100"/>
    </row>
    <row r="140" spans="1:13" ht="12.75" customHeight="1" x14ac:dyDescent="0.2">
      <c r="A140" s="60">
        <v>41</v>
      </c>
      <c r="B140" s="114" t="s">
        <v>175</v>
      </c>
      <c r="C140" s="105">
        <f t="shared" ref="C140:E141" si="36">C141</f>
        <v>0</v>
      </c>
      <c r="D140" s="105">
        <f t="shared" si="36"/>
        <v>40000</v>
      </c>
      <c r="E140" s="105">
        <f t="shared" si="36"/>
        <v>15380.25</v>
      </c>
      <c r="F140" s="187" t="s">
        <v>156</v>
      </c>
      <c r="G140" s="187">
        <f t="shared" si="33"/>
        <v>38.450625000000002</v>
      </c>
      <c r="H140" s="100"/>
      <c r="I140" s="100"/>
      <c r="J140" s="100"/>
      <c r="K140" s="100"/>
      <c r="L140" s="100"/>
      <c r="M140" s="100"/>
    </row>
    <row r="141" spans="1:13" ht="12.75" customHeight="1" x14ac:dyDescent="0.2">
      <c r="A141" s="60">
        <v>412</v>
      </c>
      <c r="B141" s="114" t="s">
        <v>176</v>
      </c>
      <c r="C141" s="105">
        <f t="shared" si="36"/>
        <v>0</v>
      </c>
      <c r="D141" s="105">
        <f t="shared" si="36"/>
        <v>40000</v>
      </c>
      <c r="E141" s="105">
        <f t="shared" si="36"/>
        <v>15380.25</v>
      </c>
      <c r="F141" s="187" t="s">
        <v>156</v>
      </c>
      <c r="G141" s="187">
        <f t="shared" si="33"/>
        <v>38.450625000000002</v>
      </c>
      <c r="H141" s="100"/>
      <c r="I141" s="100"/>
      <c r="J141" s="100"/>
      <c r="K141" s="100"/>
      <c r="L141" s="100"/>
      <c r="M141" s="100"/>
    </row>
    <row r="142" spans="1:13" ht="12.75" customHeight="1" x14ac:dyDescent="0.2">
      <c r="A142" s="58">
        <v>4123</v>
      </c>
      <c r="B142" s="245" t="s">
        <v>177</v>
      </c>
      <c r="C142" s="270">
        <v>0</v>
      </c>
      <c r="D142" s="270">
        <v>40000</v>
      </c>
      <c r="E142" s="270">
        <v>15380.25</v>
      </c>
      <c r="F142" s="271" t="s">
        <v>156</v>
      </c>
      <c r="G142" s="271">
        <f t="shared" si="33"/>
        <v>38.450625000000002</v>
      </c>
      <c r="H142" s="100"/>
      <c r="I142" s="100"/>
      <c r="J142" s="100"/>
      <c r="K142" s="100"/>
      <c r="L142" s="100"/>
      <c r="M142" s="100"/>
    </row>
    <row r="143" spans="1:13" ht="12.75" customHeight="1" x14ac:dyDescent="0.2">
      <c r="A143" s="60">
        <v>42</v>
      </c>
      <c r="B143" s="269" t="s">
        <v>20</v>
      </c>
      <c r="C143" s="105">
        <f t="shared" ref="C143:E144" si="37">C144</f>
        <v>0</v>
      </c>
      <c r="D143" s="105">
        <f t="shared" si="37"/>
        <v>8300000</v>
      </c>
      <c r="E143" s="105">
        <f t="shared" si="37"/>
        <v>262500</v>
      </c>
      <c r="F143" s="187" t="s">
        <v>156</v>
      </c>
      <c r="G143" s="187">
        <f t="shared" si="33"/>
        <v>3.1626506024096384</v>
      </c>
      <c r="H143" s="100"/>
      <c r="I143" s="100"/>
      <c r="J143" s="100"/>
      <c r="K143" s="100"/>
      <c r="L143" s="100"/>
      <c r="M143" s="100"/>
    </row>
    <row r="144" spans="1:13" ht="12.75" customHeight="1" x14ac:dyDescent="0.2">
      <c r="A144" s="60">
        <v>426</v>
      </c>
      <c r="B144" s="281" t="s">
        <v>26</v>
      </c>
      <c r="C144" s="105">
        <f t="shared" si="37"/>
        <v>0</v>
      </c>
      <c r="D144" s="105">
        <f t="shared" si="37"/>
        <v>8300000</v>
      </c>
      <c r="E144" s="105">
        <f t="shared" si="37"/>
        <v>262500</v>
      </c>
      <c r="F144" s="187" t="s">
        <v>156</v>
      </c>
      <c r="G144" s="187">
        <f t="shared" si="33"/>
        <v>3.1626506024096384</v>
      </c>
      <c r="H144" s="100"/>
      <c r="I144" s="100"/>
      <c r="J144" s="100"/>
      <c r="K144" s="100"/>
      <c r="L144" s="100"/>
      <c r="M144" s="100"/>
    </row>
    <row r="145" spans="1:13" ht="12.75" customHeight="1" x14ac:dyDescent="0.2">
      <c r="A145" s="68" t="s">
        <v>59</v>
      </c>
      <c r="B145" s="273" t="s">
        <v>1</v>
      </c>
      <c r="C145" s="270">
        <v>0</v>
      </c>
      <c r="D145" s="270">
        <v>8300000</v>
      </c>
      <c r="E145" s="270">
        <v>262500</v>
      </c>
      <c r="F145" s="271" t="s">
        <v>156</v>
      </c>
      <c r="G145" s="271">
        <f t="shared" si="33"/>
        <v>3.1626506024096384</v>
      </c>
      <c r="H145" s="100"/>
      <c r="I145" s="100"/>
      <c r="J145" s="100"/>
      <c r="K145" s="100"/>
      <c r="L145" s="100"/>
      <c r="M145" s="100"/>
    </row>
    <row r="146" spans="1:13" ht="11.25" customHeight="1" x14ac:dyDescent="0.2">
      <c r="A146" s="68"/>
      <c r="B146" s="282"/>
      <c r="C146" s="101"/>
      <c r="D146" s="101"/>
      <c r="E146" s="101"/>
      <c r="F146" s="278"/>
      <c r="G146" s="278"/>
      <c r="H146" s="100"/>
      <c r="I146" s="100"/>
      <c r="J146" s="100"/>
      <c r="K146" s="100"/>
      <c r="L146" s="100"/>
      <c r="M146" s="100"/>
    </row>
    <row r="147" spans="1:13" ht="13.15" customHeight="1" x14ac:dyDescent="0.2">
      <c r="A147" s="69">
        <v>101</v>
      </c>
      <c r="B147" s="114" t="s">
        <v>71</v>
      </c>
      <c r="C147" s="105">
        <f>C149+C155+C165+C171+C186+C199+C211++C223+C236+C242+C248+C254+C260+C268+C274+C287+C305+C293+C299+C311+C321+C330</f>
        <v>30670767.190000001</v>
      </c>
      <c r="D147" s="105">
        <f>D149+D155+D165+D171+D186+D199+D211++D223+D236+D242+D248+D254+D260+D268+D274+D287+D305+D293+D299+D311+D321+D330</f>
        <v>623144000</v>
      </c>
      <c r="E147" s="105">
        <f>E149+E155+E165+E171+E186+E199+E211++E223+E236+E242+E248+E254+E260+E268+E274+E287+E305+E293+E299+E311+E321+E330</f>
        <v>44525155.889999986</v>
      </c>
      <c r="F147" s="187">
        <f t="shared" si="31"/>
        <v>145.17131447731481</v>
      </c>
      <c r="G147" s="187">
        <f>E147/D147*100</f>
        <v>7.1452434573710057</v>
      </c>
      <c r="H147" s="101"/>
      <c r="I147" s="101"/>
      <c r="J147" s="101"/>
      <c r="K147" s="101"/>
      <c r="L147" s="101"/>
      <c r="M147" s="100"/>
    </row>
    <row r="148" spans="1:13" ht="14.25" customHeight="1" x14ac:dyDescent="0.2">
      <c r="A148" s="60"/>
      <c r="B148" s="64"/>
      <c r="C148" s="105"/>
      <c r="D148" s="105"/>
      <c r="E148" s="105"/>
      <c r="F148" s="187"/>
      <c r="G148" s="187"/>
      <c r="H148" s="101"/>
      <c r="I148" s="101"/>
      <c r="J148" s="101"/>
      <c r="K148" s="101"/>
      <c r="L148" s="101"/>
      <c r="M148" s="100"/>
    </row>
    <row r="149" spans="1:13" ht="12.75" customHeight="1" x14ac:dyDescent="0.2">
      <c r="A149" s="60" t="s">
        <v>84</v>
      </c>
      <c r="B149" s="64" t="s">
        <v>189</v>
      </c>
      <c r="C149" s="105">
        <f t="shared" ref="C149:E149" si="38">C150</f>
        <v>13240390.16</v>
      </c>
      <c r="D149" s="105">
        <f t="shared" si="38"/>
        <v>36753000</v>
      </c>
      <c r="E149" s="105">
        <f t="shared" si="38"/>
        <v>20131835.84</v>
      </c>
      <c r="F149" s="187">
        <f t="shared" si="31"/>
        <v>152.04866017331923</v>
      </c>
      <c r="G149" s="187">
        <f>E149/D149*100</f>
        <v>54.776034174081026</v>
      </c>
      <c r="H149" s="99"/>
      <c r="I149" s="99"/>
      <c r="J149" s="99"/>
      <c r="K149" s="99"/>
      <c r="L149" s="99"/>
      <c r="M149" s="99"/>
    </row>
    <row r="150" spans="1:13" ht="12.75" customHeight="1" x14ac:dyDescent="0.2">
      <c r="A150" s="60">
        <v>3</v>
      </c>
      <c r="B150" s="269" t="s">
        <v>37</v>
      </c>
      <c r="C150" s="105">
        <f>C151</f>
        <v>13240390.16</v>
      </c>
      <c r="D150" s="105">
        <f>D151</f>
        <v>36753000</v>
      </c>
      <c r="E150" s="105">
        <f>E151</f>
        <v>20131835.84</v>
      </c>
      <c r="F150" s="187">
        <f t="shared" si="31"/>
        <v>152.04866017331923</v>
      </c>
      <c r="G150" s="187">
        <f>E150/D150*100</f>
        <v>54.776034174081026</v>
      </c>
      <c r="H150" s="100"/>
      <c r="I150" s="100"/>
      <c r="J150" s="100"/>
      <c r="K150" s="100"/>
      <c r="L150" s="100"/>
      <c r="M150" s="100"/>
    </row>
    <row r="151" spans="1:13" ht="12.75" customHeight="1" x14ac:dyDescent="0.2">
      <c r="A151" s="60">
        <v>36</v>
      </c>
      <c r="B151" s="64" t="s">
        <v>165</v>
      </c>
      <c r="C151" s="105">
        <f t="shared" ref="C151:E151" si="39">C152</f>
        <v>13240390.16</v>
      </c>
      <c r="D151" s="105">
        <f t="shared" si="39"/>
        <v>36753000</v>
      </c>
      <c r="E151" s="105">
        <f t="shared" si="39"/>
        <v>20131835.84</v>
      </c>
      <c r="F151" s="187">
        <f t="shared" si="31"/>
        <v>152.04866017331923</v>
      </c>
      <c r="G151" s="187">
        <f>E151/D151*100</f>
        <v>54.776034174081026</v>
      </c>
      <c r="H151" s="99"/>
      <c r="I151" s="99"/>
      <c r="J151" s="100"/>
      <c r="K151" s="100"/>
      <c r="L151" s="100"/>
      <c r="M151" s="100"/>
    </row>
    <row r="152" spans="1:13" ht="12.75" customHeight="1" x14ac:dyDescent="0.2">
      <c r="A152" s="60">
        <v>363</v>
      </c>
      <c r="B152" s="114" t="s">
        <v>112</v>
      </c>
      <c r="C152" s="105">
        <f>C153</f>
        <v>13240390.16</v>
      </c>
      <c r="D152" s="105">
        <f>D153</f>
        <v>36753000</v>
      </c>
      <c r="E152" s="105">
        <f>E153</f>
        <v>20131835.84</v>
      </c>
      <c r="F152" s="187">
        <f t="shared" si="31"/>
        <v>152.04866017331923</v>
      </c>
      <c r="G152" s="187">
        <f>E152/D152*100</f>
        <v>54.776034174081026</v>
      </c>
      <c r="H152" s="103"/>
      <c r="I152" s="103"/>
      <c r="J152" s="100"/>
      <c r="K152" s="100"/>
      <c r="L152" s="100"/>
      <c r="M152" s="100"/>
    </row>
    <row r="153" spans="1:13" ht="12.75" customHeight="1" x14ac:dyDescent="0.2">
      <c r="A153" s="58">
        <v>3632</v>
      </c>
      <c r="B153" s="275" t="s">
        <v>113</v>
      </c>
      <c r="C153" s="270">
        <v>13240390.16</v>
      </c>
      <c r="D153" s="270">
        <v>36753000</v>
      </c>
      <c r="E153" s="270">
        <v>20131835.84</v>
      </c>
      <c r="F153" s="271">
        <f t="shared" si="31"/>
        <v>152.04866017331923</v>
      </c>
      <c r="G153" s="271">
        <f>E153/D153*100</f>
        <v>54.776034174081026</v>
      </c>
      <c r="H153" s="102"/>
      <c r="I153" s="103"/>
      <c r="J153" s="100"/>
      <c r="K153" s="100"/>
      <c r="L153" s="100"/>
      <c r="M153" s="100"/>
    </row>
    <row r="154" spans="1:13" ht="12.75" customHeight="1" x14ac:dyDescent="0.2">
      <c r="A154" s="58"/>
      <c r="B154" s="245"/>
      <c r="C154" s="270"/>
      <c r="D154" s="270"/>
      <c r="E154" s="270"/>
      <c r="F154" s="271"/>
      <c r="G154" s="271"/>
      <c r="H154" s="100"/>
      <c r="I154" s="100"/>
      <c r="J154" s="100"/>
      <c r="K154" s="100"/>
      <c r="L154" s="100"/>
      <c r="M154" s="100"/>
    </row>
    <row r="155" spans="1:13" ht="24.6" customHeight="1" x14ac:dyDescent="0.2">
      <c r="A155" s="60" t="s">
        <v>85</v>
      </c>
      <c r="B155" s="64" t="s">
        <v>98</v>
      </c>
      <c r="C155" s="105">
        <f>C156</f>
        <v>1082001.31</v>
      </c>
      <c r="D155" s="105">
        <f>D156</f>
        <v>28356000</v>
      </c>
      <c r="E155" s="105">
        <f>E156</f>
        <v>1071464.69</v>
      </c>
      <c r="F155" s="187">
        <f t="shared" si="31"/>
        <v>99.026191567180248</v>
      </c>
      <c r="G155" s="187">
        <f t="shared" ref="G155:G163" si="40">E155/D155*100</f>
        <v>3.778617188602059</v>
      </c>
      <c r="H155" s="100"/>
      <c r="I155" s="100"/>
      <c r="J155" s="100"/>
      <c r="K155" s="100"/>
      <c r="L155" s="100"/>
      <c r="M155" s="100"/>
    </row>
    <row r="156" spans="1:13" ht="12.75" customHeight="1" x14ac:dyDescent="0.2">
      <c r="A156" s="60">
        <v>3</v>
      </c>
      <c r="B156" s="283" t="s">
        <v>37</v>
      </c>
      <c r="C156" s="105">
        <f>C157+C160</f>
        <v>1082001.31</v>
      </c>
      <c r="D156" s="105">
        <f>D157+D160</f>
        <v>28356000</v>
      </c>
      <c r="E156" s="105">
        <f>E157+E160</f>
        <v>1071464.69</v>
      </c>
      <c r="F156" s="187">
        <f t="shared" si="31"/>
        <v>99.026191567180248</v>
      </c>
      <c r="G156" s="187">
        <f t="shared" si="40"/>
        <v>3.778617188602059</v>
      </c>
      <c r="H156" s="100"/>
      <c r="I156" s="100"/>
      <c r="J156" s="100"/>
      <c r="K156" s="100"/>
      <c r="L156" s="100"/>
      <c r="M156" s="100"/>
    </row>
    <row r="157" spans="1:13" x14ac:dyDescent="0.2">
      <c r="A157" s="60">
        <v>36</v>
      </c>
      <c r="B157" s="284" t="s">
        <v>165</v>
      </c>
      <c r="C157" s="105">
        <f t="shared" ref="C157:E158" si="41">C158</f>
        <v>0</v>
      </c>
      <c r="D157" s="105">
        <f t="shared" si="41"/>
        <v>1000000</v>
      </c>
      <c r="E157" s="105">
        <f t="shared" si="41"/>
        <v>0</v>
      </c>
      <c r="F157" s="187" t="s">
        <v>156</v>
      </c>
      <c r="G157" s="187">
        <f t="shared" si="40"/>
        <v>0</v>
      </c>
      <c r="H157" s="100"/>
      <c r="I157" s="100"/>
      <c r="J157" s="100"/>
      <c r="K157" s="100"/>
      <c r="L157" s="100"/>
      <c r="M157" s="100"/>
    </row>
    <row r="158" spans="1:13" x14ac:dyDescent="0.2">
      <c r="A158" s="60">
        <v>363</v>
      </c>
      <c r="B158" s="285" t="s">
        <v>112</v>
      </c>
      <c r="C158" s="105">
        <f>C159</f>
        <v>0</v>
      </c>
      <c r="D158" s="105">
        <f t="shared" si="41"/>
        <v>1000000</v>
      </c>
      <c r="E158" s="105">
        <f>E159</f>
        <v>0</v>
      </c>
      <c r="F158" s="187" t="s">
        <v>156</v>
      </c>
      <c r="G158" s="187">
        <f t="shared" si="40"/>
        <v>0</v>
      </c>
      <c r="H158" s="100"/>
      <c r="I158" s="100"/>
      <c r="J158" s="100"/>
      <c r="K158" s="100"/>
      <c r="L158" s="100"/>
      <c r="M158" s="100"/>
    </row>
    <row r="159" spans="1:13" x14ac:dyDescent="0.2">
      <c r="A159" s="58">
        <v>3632</v>
      </c>
      <c r="B159" s="275" t="s">
        <v>113</v>
      </c>
      <c r="C159" s="270">
        <v>0</v>
      </c>
      <c r="D159" s="270">
        <v>1000000</v>
      </c>
      <c r="E159" s="270">
        <v>0</v>
      </c>
      <c r="F159" s="271" t="s">
        <v>156</v>
      </c>
      <c r="G159" s="271">
        <f t="shared" si="40"/>
        <v>0</v>
      </c>
      <c r="H159" s="100"/>
      <c r="I159" s="100"/>
      <c r="J159" s="100"/>
      <c r="K159" s="100"/>
      <c r="L159" s="100"/>
      <c r="M159" s="100"/>
    </row>
    <row r="160" spans="1:13" x14ac:dyDescent="0.2">
      <c r="A160" s="60">
        <v>38</v>
      </c>
      <c r="B160" s="64" t="s">
        <v>57</v>
      </c>
      <c r="C160" s="105">
        <f>C161</f>
        <v>1082001.31</v>
      </c>
      <c r="D160" s="105">
        <f>D161</f>
        <v>27356000</v>
      </c>
      <c r="E160" s="105">
        <f>E161</f>
        <v>1071464.69</v>
      </c>
      <c r="F160" s="187">
        <f t="shared" si="31"/>
        <v>99.026191567180248</v>
      </c>
      <c r="G160" s="187">
        <f t="shared" si="40"/>
        <v>3.9167447360725252</v>
      </c>
      <c r="H160" s="100"/>
      <c r="I160" s="100"/>
      <c r="J160" s="100"/>
      <c r="K160" s="100"/>
      <c r="L160" s="100"/>
      <c r="M160" s="100"/>
    </row>
    <row r="161" spans="1:13" x14ac:dyDescent="0.2">
      <c r="A161" s="60">
        <v>386</v>
      </c>
      <c r="B161" s="64" t="s">
        <v>114</v>
      </c>
      <c r="C161" s="105">
        <f>C162+C163</f>
        <v>1082001.31</v>
      </c>
      <c r="D161" s="105">
        <f>D162+D163</f>
        <v>27356000</v>
      </c>
      <c r="E161" s="105">
        <f>E162+E163</f>
        <v>1071464.69</v>
      </c>
      <c r="F161" s="187">
        <f t="shared" si="31"/>
        <v>99.026191567180248</v>
      </c>
      <c r="G161" s="187">
        <f t="shared" si="40"/>
        <v>3.9167447360725252</v>
      </c>
      <c r="H161" s="100"/>
      <c r="I161" s="100"/>
      <c r="J161" s="100"/>
      <c r="K161" s="100"/>
      <c r="L161" s="100"/>
      <c r="M161" s="100"/>
    </row>
    <row r="162" spans="1:13" ht="25.5" x14ac:dyDescent="0.2">
      <c r="A162" s="58">
        <v>3861</v>
      </c>
      <c r="B162" s="275" t="s">
        <v>116</v>
      </c>
      <c r="C162" s="270">
        <v>1075013.56</v>
      </c>
      <c r="D162" s="270">
        <v>19802000</v>
      </c>
      <c r="E162" s="270">
        <v>1071464.69</v>
      </c>
      <c r="F162" s="271">
        <f t="shared" si="31"/>
        <v>99.669876722299193</v>
      </c>
      <c r="G162" s="271">
        <f t="shared" si="40"/>
        <v>5.4108912736087262</v>
      </c>
      <c r="H162" s="100"/>
      <c r="I162" s="100"/>
      <c r="J162" s="100"/>
      <c r="K162" s="100"/>
      <c r="L162" s="100"/>
      <c r="M162" s="100"/>
    </row>
    <row r="163" spans="1:13" ht="38.25" x14ac:dyDescent="0.2">
      <c r="A163" s="58">
        <v>3862</v>
      </c>
      <c r="B163" s="275" t="s">
        <v>223</v>
      </c>
      <c r="C163" s="270">
        <v>6987.75</v>
      </c>
      <c r="D163" s="270">
        <v>7554000</v>
      </c>
      <c r="E163" s="270">
        <v>0</v>
      </c>
      <c r="F163" s="271">
        <f t="shared" si="31"/>
        <v>0</v>
      </c>
      <c r="G163" s="271">
        <f t="shared" si="40"/>
        <v>0</v>
      </c>
      <c r="H163" s="100"/>
      <c r="I163" s="100"/>
      <c r="J163" s="100"/>
      <c r="K163" s="100"/>
      <c r="L163" s="100"/>
      <c r="M163" s="100"/>
    </row>
    <row r="164" spans="1:13" x14ac:dyDescent="0.2">
      <c r="A164" s="58"/>
      <c r="B164" s="245"/>
      <c r="C164" s="101"/>
      <c r="D164" s="101"/>
      <c r="E164" s="101"/>
      <c r="F164" s="286"/>
      <c r="G164" s="286"/>
      <c r="H164" s="100"/>
      <c r="I164" s="100"/>
      <c r="J164" s="100"/>
      <c r="K164" s="100"/>
      <c r="L164" s="100"/>
      <c r="M164" s="100"/>
    </row>
    <row r="165" spans="1:13" ht="25.5" x14ac:dyDescent="0.2">
      <c r="A165" s="60" t="s">
        <v>86</v>
      </c>
      <c r="B165" s="64" t="s">
        <v>99</v>
      </c>
      <c r="C165" s="105">
        <f t="shared" ref="C165:E166" si="42">C166</f>
        <v>359328.5</v>
      </c>
      <c r="D165" s="105">
        <f t="shared" si="42"/>
        <v>220000</v>
      </c>
      <c r="E165" s="105">
        <f t="shared" si="42"/>
        <v>80000</v>
      </c>
      <c r="F165" s="187">
        <f t="shared" si="31"/>
        <v>22.263750300908498</v>
      </c>
      <c r="G165" s="187">
        <f>E165/D165*100</f>
        <v>36.363636363636367</v>
      </c>
      <c r="H165" s="100"/>
      <c r="I165" s="100"/>
      <c r="J165" s="100"/>
      <c r="K165" s="100"/>
      <c r="L165" s="100"/>
      <c r="M165" s="100"/>
    </row>
    <row r="166" spans="1:13" x14ac:dyDescent="0.2">
      <c r="A166" s="60">
        <v>3</v>
      </c>
      <c r="B166" s="269" t="s">
        <v>37</v>
      </c>
      <c r="C166" s="105">
        <f t="shared" si="42"/>
        <v>359328.5</v>
      </c>
      <c r="D166" s="105">
        <f t="shared" si="42"/>
        <v>220000</v>
      </c>
      <c r="E166" s="105">
        <f t="shared" si="42"/>
        <v>80000</v>
      </c>
      <c r="F166" s="187">
        <f t="shared" si="31"/>
        <v>22.263750300908498</v>
      </c>
      <c r="G166" s="187">
        <f>E166/D166*100</f>
        <v>36.363636363636367</v>
      </c>
      <c r="H166" s="100"/>
      <c r="I166" s="100"/>
      <c r="J166" s="100"/>
      <c r="K166" s="100"/>
      <c r="L166" s="100"/>
      <c r="M166" s="100"/>
    </row>
    <row r="167" spans="1:13" s="67" customFormat="1" x14ac:dyDescent="0.2">
      <c r="A167" s="60">
        <v>36</v>
      </c>
      <c r="B167" s="64" t="s">
        <v>165</v>
      </c>
      <c r="C167" s="105">
        <f t="shared" ref="C167:E167" si="43">C168</f>
        <v>359328.5</v>
      </c>
      <c r="D167" s="105">
        <f t="shared" si="43"/>
        <v>220000</v>
      </c>
      <c r="E167" s="105">
        <f t="shared" si="43"/>
        <v>80000</v>
      </c>
      <c r="F167" s="187">
        <f t="shared" si="31"/>
        <v>22.263750300908498</v>
      </c>
      <c r="G167" s="187">
        <f>E167/D167*100</f>
        <v>36.363636363636367</v>
      </c>
      <c r="H167" s="104"/>
      <c r="I167" s="104"/>
      <c r="J167" s="104"/>
      <c r="K167" s="104"/>
      <c r="L167" s="104"/>
      <c r="M167" s="104"/>
    </row>
    <row r="168" spans="1:13" x14ac:dyDescent="0.2">
      <c r="A168" s="60">
        <v>363</v>
      </c>
      <c r="B168" s="114" t="s">
        <v>112</v>
      </c>
      <c r="C168" s="105">
        <f>C169</f>
        <v>359328.5</v>
      </c>
      <c r="D168" s="105">
        <f>D169</f>
        <v>220000</v>
      </c>
      <c r="E168" s="105">
        <f>E169</f>
        <v>80000</v>
      </c>
      <c r="F168" s="187">
        <f t="shared" si="31"/>
        <v>22.263750300908498</v>
      </c>
      <c r="G168" s="187">
        <f>E168/D168*100</f>
        <v>36.363636363636367</v>
      </c>
      <c r="H168" s="100"/>
      <c r="I168" s="100"/>
      <c r="J168" s="100"/>
      <c r="K168" s="100"/>
      <c r="L168" s="100"/>
      <c r="M168" s="100"/>
    </row>
    <row r="169" spans="1:13" x14ac:dyDescent="0.2">
      <c r="A169" s="58">
        <v>3632</v>
      </c>
      <c r="B169" s="275" t="s">
        <v>113</v>
      </c>
      <c r="C169" s="270">
        <v>359328.5</v>
      </c>
      <c r="D169" s="270">
        <v>220000</v>
      </c>
      <c r="E169" s="270">
        <v>80000</v>
      </c>
      <c r="F169" s="271">
        <f t="shared" si="31"/>
        <v>22.263750300908498</v>
      </c>
      <c r="G169" s="271">
        <f>E169/D169*100</f>
        <v>36.363636363636367</v>
      </c>
      <c r="H169" s="100"/>
      <c r="I169" s="100"/>
      <c r="J169" s="100"/>
      <c r="K169" s="100"/>
      <c r="L169" s="100"/>
      <c r="M169" s="100"/>
    </row>
    <row r="170" spans="1:13" s="67" customFormat="1" x14ac:dyDescent="0.2">
      <c r="B170" s="287"/>
      <c r="C170" s="106"/>
      <c r="D170" s="106"/>
      <c r="E170" s="106"/>
      <c r="F170" s="288"/>
      <c r="G170" s="288"/>
      <c r="H170" s="104"/>
      <c r="I170" s="104"/>
      <c r="J170" s="104"/>
      <c r="K170" s="104"/>
      <c r="L170" s="104"/>
      <c r="M170" s="104"/>
    </row>
    <row r="171" spans="1:13" ht="25.5" x14ac:dyDescent="0.2">
      <c r="A171" s="60" t="s">
        <v>87</v>
      </c>
      <c r="B171" s="64" t="s">
        <v>100</v>
      </c>
      <c r="C171" s="105">
        <f t="shared" ref="C171:E171" si="44">C172</f>
        <v>3885776.45</v>
      </c>
      <c r="D171" s="105">
        <f t="shared" si="44"/>
        <v>17281000</v>
      </c>
      <c r="E171" s="105">
        <f t="shared" si="44"/>
        <v>5795024.3499999996</v>
      </c>
      <c r="F171" s="187">
        <f t="shared" si="31"/>
        <v>149.13427019199725</v>
      </c>
      <c r="G171" s="187">
        <f t="shared" ref="G171:G184" si="45">E171/D171*100</f>
        <v>33.534079914356809</v>
      </c>
      <c r="H171" s="100"/>
      <c r="I171" s="100"/>
      <c r="J171" s="100"/>
      <c r="K171" s="100"/>
      <c r="L171" s="100"/>
      <c r="M171" s="100"/>
    </row>
    <row r="172" spans="1:13" x14ac:dyDescent="0.2">
      <c r="A172" s="60">
        <v>3</v>
      </c>
      <c r="B172" s="269" t="s">
        <v>37</v>
      </c>
      <c r="C172" s="105">
        <f>C173+C181+C178</f>
        <v>3885776.45</v>
      </c>
      <c r="D172" s="105">
        <f>D173+D181+D178</f>
        <v>17281000</v>
      </c>
      <c r="E172" s="105">
        <f>E173+E181+E178</f>
        <v>5795024.3499999996</v>
      </c>
      <c r="F172" s="187">
        <f t="shared" si="31"/>
        <v>149.13427019199725</v>
      </c>
      <c r="G172" s="187">
        <f t="shared" si="45"/>
        <v>33.534079914356809</v>
      </c>
      <c r="H172" s="100"/>
      <c r="I172" s="100"/>
      <c r="J172" s="100"/>
      <c r="K172" s="100"/>
      <c r="L172" s="100"/>
      <c r="M172" s="100"/>
    </row>
    <row r="173" spans="1:13" x14ac:dyDescent="0.2">
      <c r="A173" s="60">
        <v>32</v>
      </c>
      <c r="B173" s="272" t="s">
        <v>3</v>
      </c>
      <c r="C173" s="105">
        <f t="shared" ref="C173:E173" si="46">C174+C176</f>
        <v>1464363.85</v>
      </c>
      <c r="D173" s="105">
        <f t="shared" ref="D173" si="47">D174+D176</f>
        <v>4175000</v>
      </c>
      <c r="E173" s="105">
        <f t="shared" si="46"/>
        <v>3460688.52</v>
      </c>
      <c r="F173" s="187">
        <f t="shared" si="31"/>
        <v>236.32709316062397</v>
      </c>
      <c r="G173" s="187">
        <f t="shared" si="45"/>
        <v>82.890742994011973</v>
      </c>
      <c r="H173" s="100"/>
      <c r="I173" s="100"/>
      <c r="J173" s="100"/>
      <c r="K173" s="100"/>
      <c r="L173" s="100"/>
      <c r="M173" s="100"/>
    </row>
    <row r="174" spans="1:13" x14ac:dyDescent="0.2">
      <c r="A174" s="57">
        <v>323</v>
      </c>
      <c r="B174" s="269" t="s">
        <v>11</v>
      </c>
      <c r="C174" s="105">
        <f t="shared" ref="C174:E174" si="48">C175</f>
        <v>0</v>
      </c>
      <c r="D174" s="105">
        <f t="shared" si="48"/>
        <v>2975000</v>
      </c>
      <c r="E174" s="105">
        <f t="shared" si="48"/>
        <v>1537500</v>
      </c>
      <c r="F174" s="187" t="s">
        <v>156</v>
      </c>
      <c r="G174" s="187">
        <f t="shared" si="45"/>
        <v>51.680672268907571</v>
      </c>
      <c r="H174" s="100"/>
      <c r="I174" s="100"/>
      <c r="J174" s="100"/>
      <c r="K174" s="100"/>
      <c r="L174" s="100"/>
      <c r="M174" s="100"/>
    </row>
    <row r="175" spans="1:13" x14ac:dyDescent="0.2">
      <c r="A175" s="58">
        <v>3237</v>
      </c>
      <c r="B175" s="275" t="s">
        <v>13</v>
      </c>
      <c r="C175" s="270">
        <v>0</v>
      </c>
      <c r="D175" s="270">
        <v>2975000</v>
      </c>
      <c r="E175" s="270">
        <v>1537500</v>
      </c>
      <c r="F175" s="271" t="s">
        <v>156</v>
      </c>
      <c r="G175" s="271">
        <f t="shared" si="45"/>
        <v>51.680672268907571</v>
      </c>
      <c r="H175" s="100"/>
      <c r="I175" s="100"/>
      <c r="J175" s="100"/>
      <c r="K175" s="100"/>
      <c r="L175" s="100"/>
      <c r="M175" s="100"/>
    </row>
    <row r="176" spans="1:13" x14ac:dyDescent="0.2">
      <c r="A176" s="60">
        <v>329</v>
      </c>
      <c r="B176" s="114" t="s">
        <v>54</v>
      </c>
      <c r="C176" s="105">
        <f t="shared" ref="C176:E176" si="49">C177</f>
        <v>1464363.85</v>
      </c>
      <c r="D176" s="105">
        <f t="shared" si="49"/>
        <v>1200000</v>
      </c>
      <c r="E176" s="105">
        <f t="shared" si="49"/>
        <v>1923188.52</v>
      </c>
      <c r="F176" s="187">
        <f t="shared" si="31"/>
        <v>131.3326957641026</v>
      </c>
      <c r="G176" s="187">
        <f t="shared" si="45"/>
        <v>160.26571000000001</v>
      </c>
      <c r="H176" s="100"/>
      <c r="I176" s="100"/>
      <c r="J176" s="100"/>
      <c r="K176" s="100"/>
      <c r="L176" s="100"/>
      <c r="M176" s="100"/>
    </row>
    <row r="177" spans="1:13" x14ac:dyDescent="0.2">
      <c r="A177" s="58">
        <v>3299</v>
      </c>
      <c r="B177" s="245" t="s">
        <v>54</v>
      </c>
      <c r="C177" s="270">
        <v>1464363.85</v>
      </c>
      <c r="D177" s="270">
        <v>1200000</v>
      </c>
      <c r="E177" s="270">
        <v>1923188.52</v>
      </c>
      <c r="F177" s="271">
        <f t="shared" si="31"/>
        <v>131.3326957641026</v>
      </c>
      <c r="G177" s="271">
        <f t="shared" si="45"/>
        <v>160.26571000000001</v>
      </c>
      <c r="H177" s="100"/>
      <c r="I177" s="100"/>
      <c r="J177" s="100"/>
      <c r="K177" s="100"/>
      <c r="L177" s="100"/>
      <c r="M177" s="100"/>
    </row>
    <row r="178" spans="1:13" x14ac:dyDescent="0.2">
      <c r="A178" s="60">
        <v>34</v>
      </c>
      <c r="B178" s="114" t="s">
        <v>15</v>
      </c>
      <c r="C178" s="105">
        <f t="shared" ref="C178:E179" si="50">C179</f>
        <v>1251653.6000000001</v>
      </c>
      <c r="D178" s="105">
        <f t="shared" si="50"/>
        <v>1200000</v>
      </c>
      <c r="E178" s="105">
        <f t="shared" si="50"/>
        <v>2301820.98</v>
      </c>
      <c r="F178" s="187">
        <f t="shared" si="31"/>
        <v>183.90239759626783</v>
      </c>
      <c r="G178" s="187">
        <f t="shared" si="45"/>
        <v>191.81841500000002</v>
      </c>
      <c r="H178" s="100"/>
      <c r="I178" s="100"/>
      <c r="J178" s="100"/>
      <c r="K178" s="100"/>
      <c r="L178" s="100"/>
      <c r="M178" s="100"/>
    </row>
    <row r="179" spans="1:13" x14ac:dyDescent="0.2">
      <c r="A179" s="60">
        <v>343</v>
      </c>
      <c r="B179" s="114" t="s">
        <v>61</v>
      </c>
      <c r="C179" s="105">
        <f t="shared" si="50"/>
        <v>1251653.6000000001</v>
      </c>
      <c r="D179" s="105">
        <f t="shared" si="50"/>
        <v>1200000</v>
      </c>
      <c r="E179" s="105">
        <f t="shared" si="50"/>
        <v>2301820.98</v>
      </c>
      <c r="F179" s="187">
        <f t="shared" si="31"/>
        <v>183.90239759626783</v>
      </c>
      <c r="G179" s="187">
        <f t="shared" si="45"/>
        <v>191.81841500000002</v>
      </c>
      <c r="H179" s="100"/>
      <c r="I179" s="100"/>
      <c r="J179" s="100"/>
      <c r="K179" s="100"/>
      <c r="L179" s="100"/>
      <c r="M179" s="100"/>
    </row>
    <row r="180" spans="1:13" ht="25.5" x14ac:dyDescent="0.2">
      <c r="A180" s="58">
        <v>3432</v>
      </c>
      <c r="B180" s="245" t="s">
        <v>120</v>
      </c>
      <c r="C180" s="270">
        <v>1251653.6000000001</v>
      </c>
      <c r="D180" s="270">
        <v>1200000</v>
      </c>
      <c r="E180" s="270">
        <v>2301820.98</v>
      </c>
      <c r="F180" s="271">
        <f t="shared" si="31"/>
        <v>183.90239759626783</v>
      </c>
      <c r="G180" s="271">
        <f t="shared" si="45"/>
        <v>191.81841500000002</v>
      </c>
      <c r="H180" s="100"/>
      <c r="I180" s="100"/>
      <c r="J180" s="100"/>
      <c r="K180" s="100"/>
      <c r="L180" s="100"/>
      <c r="M180" s="100"/>
    </row>
    <row r="181" spans="1:13" x14ac:dyDescent="0.2">
      <c r="A181" s="57">
        <v>36</v>
      </c>
      <c r="B181" s="64" t="s">
        <v>165</v>
      </c>
      <c r="C181" s="105">
        <f t="shared" ref="C181:E181" si="51">C182</f>
        <v>1169759</v>
      </c>
      <c r="D181" s="105">
        <f t="shared" si="51"/>
        <v>11906000</v>
      </c>
      <c r="E181" s="105">
        <f t="shared" si="51"/>
        <v>32514.85</v>
      </c>
      <c r="F181" s="187">
        <f t="shared" si="31"/>
        <v>2.7796195626620523</v>
      </c>
      <c r="G181" s="187">
        <f t="shared" si="45"/>
        <v>0.27309633798084998</v>
      </c>
      <c r="H181" s="100"/>
      <c r="I181" s="100"/>
      <c r="J181" s="100"/>
      <c r="K181" s="100"/>
      <c r="L181" s="100"/>
      <c r="M181" s="100"/>
    </row>
    <row r="182" spans="1:13" x14ac:dyDescent="0.2">
      <c r="A182" s="57">
        <v>363</v>
      </c>
      <c r="B182" s="114" t="s">
        <v>112</v>
      </c>
      <c r="C182" s="105">
        <f>C184+C183</f>
        <v>1169759</v>
      </c>
      <c r="D182" s="105">
        <f>D184+D183</f>
        <v>11906000</v>
      </c>
      <c r="E182" s="105">
        <f>E184+E183</f>
        <v>32514.85</v>
      </c>
      <c r="F182" s="187">
        <f t="shared" si="31"/>
        <v>2.7796195626620523</v>
      </c>
      <c r="G182" s="187">
        <f t="shared" si="45"/>
        <v>0.27309633798084998</v>
      </c>
      <c r="H182" s="100"/>
      <c r="I182" s="100"/>
      <c r="J182" s="100"/>
      <c r="K182" s="100"/>
      <c r="L182" s="100"/>
      <c r="M182" s="100"/>
    </row>
    <row r="183" spans="1:13" x14ac:dyDescent="0.2">
      <c r="A183" s="58">
        <v>3631</v>
      </c>
      <c r="B183" s="245" t="s">
        <v>138</v>
      </c>
      <c r="C183" s="289">
        <v>832500</v>
      </c>
      <c r="D183" s="289">
        <v>40000</v>
      </c>
      <c r="E183" s="289">
        <v>0</v>
      </c>
      <c r="F183" s="271">
        <f t="shared" si="31"/>
        <v>0</v>
      </c>
      <c r="G183" s="271">
        <f t="shared" si="45"/>
        <v>0</v>
      </c>
      <c r="H183" s="100"/>
      <c r="I183" s="100"/>
      <c r="J183" s="100"/>
      <c r="K183" s="100"/>
      <c r="L183" s="100"/>
      <c r="M183" s="100"/>
    </row>
    <row r="184" spans="1:13" x14ac:dyDescent="0.2">
      <c r="A184" s="58">
        <v>3632</v>
      </c>
      <c r="B184" s="245" t="s">
        <v>113</v>
      </c>
      <c r="C184" s="289">
        <v>337259</v>
      </c>
      <c r="D184" s="289">
        <v>11866000</v>
      </c>
      <c r="E184" s="289">
        <v>32514.85</v>
      </c>
      <c r="F184" s="290">
        <f t="shared" si="31"/>
        <v>9.6409139563362274</v>
      </c>
      <c r="G184" s="290">
        <f t="shared" si="45"/>
        <v>0.27401693915388503</v>
      </c>
      <c r="H184" s="100"/>
      <c r="I184" s="100"/>
      <c r="J184" s="100"/>
      <c r="K184" s="100"/>
      <c r="L184" s="100"/>
      <c r="M184" s="100"/>
    </row>
    <row r="185" spans="1:13" x14ac:dyDescent="0.2">
      <c r="A185" s="62"/>
      <c r="B185" s="115"/>
      <c r="C185" s="101"/>
      <c r="D185" s="101"/>
      <c r="E185" s="101"/>
      <c r="F185" s="286"/>
      <c r="G185" s="286"/>
      <c r="H185" s="100"/>
      <c r="I185" s="100"/>
      <c r="J185" s="100"/>
      <c r="K185" s="100"/>
      <c r="L185" s="100"/>
      <c r="M185" s="100"/>
    </row>
    <row r="186" spans="1:13" ht="25.5" x14ac:dyDescent="0.2">
      <c r="A186" s="60" t="s">
        <v>88</v>
      </c>
      <c r="B186" s="64" t="s">
        <v>101</v>
      </c>
      <c r="C186" s="105">
        <f t="shared" ref="C186:E186" si="52">C187</f>
        <v>118993.66</v>
      </c>
      <c r="D186" s="105">
        <f t="shared" si="52"/>
        <v>14791000</v>
      </c>
      <c r="E186" s="105">
        <f t="shared" si="52"/>
        <v>1344772.9899999998</v>
      </c>
      <c r="F186" s="187" t="s">
        <v>156</v>
      </c>
      <c r="G186" s="187">
        <f t="shared" ref="G186:G197" si="53">E186/D186*100</f>
        <v>9.0918328037319966</v>
      </c>
      <c r="H186" s="100"/>
      <c r="I186" s="100"/>
      <c r="J186" s="100"/>
      <c r="K186" s="100"/>
      <c r="L186" s="100"/>
      <c r="M186" s="100"/>
    </row>
    <row r="187" spans="1:13" x14ac:dyDescent="0.2">
      <c r="A187" s="60">
        <v>3</v>
      </c>
      <c r="B187" s="269" t="s">
        <v>37</v>
      </c>
      <c r="C187" s="105">
        <f>C188+C191+C195</f>
        <v>118993.66</v>
      </c>
      <c r="D187" s="105">
        <f>D188+D191+D195</f>
        <v>14791000</v>
      </c>
      <c r="E187" s="105">
        <f>E188+E191+E195</f>
        <v>1344772.9899999998</v>
      </c>
      <c r="F187" s="187" t="s">
        <v>156</v>
      </c>
      <c r="G187" s="187">
        <f t="shared" si="53"/>
        <v>9.0918328037319966</v>
      </c>
      <c r="H187" s="100"/>
      <c r="I187" s="100"/>
      <c r="J187" s="100"/>
      <c r="K187" s="100"/>
      <c r="L187" s="100"/>
      <c r="M187" s="100"/>
    </row>
    <row r="188" spans="1:13" x14ac:dyDescent="0.2">
      <c r="A188" s="60">
        <v>35</v>
      </c>
      <c r="B188" s="272" t="s">
        <v>16</v>
      </c>
      <c r="C188" s="105">
        <f t="shared" ref="C188:E189" si="54">C189</f>
        <v>0</v>
      </c>
      <c r="D188" s="105">
        <f t="shared" si="54"/>
        <v>200000</v>
      </c>
      <c r="E188" s="105">
        <f t="shared" si="54"/>
        <v>0</v>
      </c>
      <c r="F188" s="187" t="s">
        <v>156</v>
      </c>
      <c r="G188" s="187">
        <f t="shared" si="53"/>
        <v>0</v>
      </c>
      <c r="H188" s="100"/>
      <c r="I188" s="100"/>
      <c r="J188" s="100"/>
      <c r="K188" s="100"/>
      <c r="L188" s="100"/>
      <c r="M188" s="100"/>
    </row>
    <row r="189" spans="1:13" ht="25.5" x14ac:dyDescent="0.2">
      <c r="A189" s="57">
        <v>352</v>
      </c>
      <c r="B189" s="269" t="s">
        <v>214</v>
      </c>
      <c r="C189" s="105">
        <f t="shared" si="54"/>
        <v>0</v>
      </c>
      <c r="D189" s="105">
        <f t="shared" si="54"/>
        <v>200000</v>
      </c>
      <c r="E189" s="105">
        <f t="shared" si="54"/>
        <v>0</v>
      </c>
      <c r="F189" s="187" t="s">
        <v>156</v>
      </c>
      <c r="G189" s="187">
        <f t="shared" si="53"/>
        <v>0</v>
      </c>
      <c r="H189" s="100"/>
      <c r="I189" s="100"/>
      <c r="J189" s="100"/>
      <c r="K189" s="100"/>
      <c r="L189" s="100"/>
      <c r="M189" s="100"/>
    </row>
    <row r="190" spans="1:13" ht="25.5" x14ac:dyDescent="0.2">
      <c r="A190" s="58">
        <v>3522</v>
      </c>
      <c r="B190" s="291" t="s">
        <v>215</v>
      </c>
      <c r="C190" s="270">
        <v>0</v>
      </c>
      <c r="D190" s="270">
        <v>200000</v>
      </c>
      <c r="E190" s="270">
        <v>0</v>
      </c>
      <c r="F190" s="271" t="s">
        <v>156</v>
      </c>
      <c r="G190" s="271">
        <f t="shared" si="53"/>
        <v>0</v>
      </c>
      <c r="H190" s="100"/>
      <c r="I190" s="100"/>
      <c r="J190" s="100"/>
      <c r="K190" s="100"/>
      <c r="L190" s="100"/>
      <c r="M190" s="100"/>
    </row>
    <row r="191" spans="1:13" x14ac:dyDescent="0.2">
      <c r="A191" s="60">
        <v>36</v>
      </c>
      <c r="B191" s="64" t="s">
        <v>165</v>
      </c>
      <c r="C191" s="105">
        <f t="shared" ref="C191:E191" si="55">C192</f>
        <v>78993.66</v>
      </c>
      <c r="D191" s="105">
        <f t="shared" si="55"/>
        <v>14161000</v>
      </c>
      <c r="E191" s="105">
        <f t="shared" si="55"/>
        <v>1250673.5299999998</v>
      </c>
      <c r="F191" s="187" t="s">
        <v>156</v>
      </c>
      <c r="G191" s="187">
        <f t="shared" si="53"/>
        <v>8.8318164677635735</v>
      </c>
      <c r="H191" s="100"/>
      <c r="I191" s="100"/>
      <c r="J191" s="100"/>
      <c r="K191" s="100"/>
      <c r="L191" s="100"/>
      <c r="M191" s="100"/>
    </row>
    <row r="192" spans="1:13" x14ac:dyDescent="0.2">
      <c r="A192" s="60">
        <v>363</v>
      </c>
      <c r="B192" s="114" t="s">
        <v>112</v>
      </c>
      <c r="C192" s="105">
        <f t="shared" ref="C192:E192" si="56">C193+C194</f>
        <v>78993.66</v>
      </c>
      <c r="D192" s="105">
        <f t="shared" ref="D192" si="57">D193+D194</f>
        <v>14161000</v>
      </c>
      <c r="E192" s="105">
        <f t="shared" si="56"/>
        <v>1250673.5299999998</v>
      </c>
      <c r="F192" s="187" t="s">
        <v>156</v>
      </c>
      <c r="G192" s="187">
        <f t="shared" si="53"/>
        <v>8.8318164677635735</v>
      </c>
      <c r="H192" s="100"/>
      <c r="I192" s="100"/>
      <c r="J192" s="100"/>
      <c r="K192" s="100"/>
      <c r="L192" s="100"/>
      <c r="M192" s="100"/>
    </row>
    <row r="193" spans="1:13" x14ac:dyDescent="0.2">
      <c r="A193" s="58">
        <v>3631</v>
      </c>
      <c r="B193" s="245" t="s">
        <v>138</v>
      </c>
      <c r="C193" s="270">
        <v>61796.56</v>
      </c>
      <c r="D193" s="270">
        <v>2591000</v>
      </c>
      <c r="E193" s="270">
        <v>546192.96</v>
      </c>
      <c r="F193" s="271">
        <f t="shared" si="31"/>
        <v>883.8565771298596</v>
      </c>
      <c r="G193" s="271">
        <f t="shared" si="53"/>
        <v>21.080392126592049</v>
      </c>
      <c r="H193" s="100"/>
      <c r="I193" s="100"/>
      <c r="J193" s="100"/>
      <c r="K193" s="100"/>
      <c r="L193" s="100"/>
      <c r="M193" s="100"/>
    </row>
    <row r="194" spans="1:13" x14ac:dyDescent="0.2">
      <c r="A194" s="58">
        <v>3632</v>
      </c>
      <c r="B194" s="245" t="s">
        <v>113</v>
      </c>
      <c r="C194" s="289">
        <v>17197.099999999999</v>
      </c>
      <c r="D194" s="289">
        <v>11570000</v>
      </c>
      <c r="E194" s="289">
        <v>704480.57</v>
      </c>
      <c r="F194" s="271" t="s">
        <v>156</v>
      </c>
      <c r="G194" s="271">
        <f t="shared" si="53"/>
        <v>6.0888554019014691</v>
      </c>
      <c r="H194" s="100"/>
      <c r="I194" s="100"/>
      <c r="J194" s="100"/>
      <c r="K194" s="100"/>
      <c r="L194" s="100"/>
      <c r="M194" s="100"/>
    </row>
    <row r="195" spans="1:13" x14ac:dyDescent="0.2">
      <c r="A195" s="57">
        <v>38</v>
      </c>
      <c r="B195" s="272" t="s">
        <v>57</v>
      </c>
      <c r="C195" s="292">
        <f t="shared" ref="C195:E196" si="58">C196</f>
        <v>40000</v>
      </c>
      <c r="D195" s="292">
        <f t="shared" si="58"/>
        <v>430000</v>
      </c>
      <c r="E195" s="292">
        <f t="shared" si="58"/>
        <v>94099.46</v>
      </c>
      <c r="F195" s="187">
        <f t="shared" si="31"/>
        <v>235.24865000000003</v>
      </c>
      <c r="G195" s="187">
        <f t="shared" si="53"/>
        <v>21.883595348837211</v>
      </c>
      <c r="H195" s="100"/>
      <c r="I195" s="100"/>
      <c r="J195" s="100"/>
      <c r="K195" s="100"/>
      <c r="L195" s="100"/>
      <c r="M195" s="100"/>
    </row>
    <row r="196" spans="1:13" x14ac:dyDescent="0.2">
      <c r="A196" s="57">
        <v>381</v>
      </c>
      <c r="B196" s="272" t="s">
        <v>36</v>
      </c>
      <c r="C196" s="292">
        <f t="shared" si="58"/>
        <v>40000</v>
      </c>
      <c r="D196" s="292">
        <f t="shared" si="58"/>
        <v>430000</v>
      </c>
      <c r="E196" s="292">
        <f t="shared" si="58"/>
        <v>94099.46</v>
      </c>
      <c r="F196" s="187">
        <f t="shared" si="31"/>
        <v>235.24865000000003</v>
      </c>
      <c r="G196" s="187">
        <f t="shared" si="53"/>
        <v>21.883595348837211</v>
      </c>
      <c r="H196" s="100"/>
      <c r="I196" s="100"/>
      <c r="J196" s="100"/>
      <c r="K196" s="100"/>
      <c r="L196" s="100"/>
      <c r="M196" s="100"/>
    </row>
    <row r="197" spans="1:13" x14ac:dyDescent="0.2">
      <c r="A197" s="58">
        <v>3811</v>
      </c>
      <c r="B197" s="245" t="s">
        <v>19</v>
      </c>
      <c r="C197" s="270">
        <v>40000</v>
      </c>
      <c r="D197" s="270">
        <v>430000</v>
      </c>
      <c r="E197" s="270">
        <v>94099.46</v>
      </c>
      <c r="F197" s="271">
        <f t="shared" si="31"/>
        <v>235.24865000000003</v>
      </c>
      <c r="G197" s="271">
        <f t="shared" si="53"/>
        <v>21.883595348837211</v>
      </c>
      <c r="H197" s="100"/>
      <c r="I197" s="100"/>
      <c r="J197" s="100"/>
      <c r="K197" s="100"/>
      <c r="L197" s="100"/>
      <c r="M197" s="100"/>
    </row>
    <row r="198" spans="1:13" x14ac:dyDescent="0.2">
      <c r="A198" s="58"/>
      <c r="B198" s="245"/>
      <c r="C198" s="101"/>
      <c r="D198" s="101"/>
      <c r="E198" s="101"/>
      <c r="F198" s="286"/>
      <c r="G198" s="286"/>
      <c r="H198" s="100"/>
      <c r="I198" s="100"/>
      <c r="J198" s="100"/>
      <c r="K198" s="100"/>
      <c r="L198" s="100"/>
      <c r="M198" s="100"/>
    </row>
    <row r="199" spans="1:13" ht="38.25" x14ac:dyDescent="0.2">
      <c r="A199" s="60" t="s">
        <v>89</v>
      </c>
      <c r="B199" s="64" t="s">
        <v>170</v>
      </c>
      <c r="C199" s="105">
        <f t="shared" ref="C199:E199" si="59">C200</f>
        <v>0</v>
      </c>
      <c r="D199" s="105">
        <f t="shared" si="59"/>
        <v>800000</v>
      </c>
      <c r="E199" s="105">
        <f t="shared" si="59"/>
        <v>50000</v>
      </c>
      <c r="F199" s="187" t="s">
        <v>156</v>
      </c>
      <c r="G199" s="187">
        <f t="shared" ref="G199:G209" si="60">E199/D199*100</f>
        <v>6.25</v>
      </c>
      <c r="H199" s="100"/>
      <c r="I199" s="100"/>
      <c r="J199" s="100"/>
      <c r="K199" s="100"/>
      <c r="L199" s="100"/>
      <c r="M199" s="100"/>
    </row>
    <row r="200" spans="1:13" x14ac:dyDescent="0.2">
      <c r="A200" s="60">
        <v>3</v>
      </c>
      <c r="B200" s="269" t="s">
        <v>37</v>
      </c>
      <c r="C200" s="105">
        <f>C201+C204+C207</f>
        <v>0</v>
      </c>
      <c r="D200" s="105">
        <f>D201+D204+D207</f>
        <v>800000</v>
      </c>
      <c r="E200" s="105">
        <f>E201+E204+E207</f>
        <v>50000</v>
      </c>
      <c r="F200" s="187" t="s">
        <v>156</v>
      </c>
      <c r="G200" s="187">
        <f t="shared" si="60"/>
        <v>6.25</v>
      </c>
      <c r="H200" s="100"/>
      <c r="I200" s="100"/>
      <c r="J200" s="100"/>
      <c r="K200" s="100"/>
      <c r="L200" s="100"/>
      <c r="M200" s="100"/>
    </row>
    <row r="201" spans="1:13" x14ac:dyDescent="0.2">
      <c r="A201" s="60">
        <v>35</v>
      </c>
      <c r="B201" s="272" t="s">
        <v>16</v>
      </c>
      <c r="C201" s="105">
        <f t="shared" ref="C201:E202" si="61">C202</f>
        <v>0</v>
      </c>
      <c r="D201" s="105">
        <f t="shared" si="61"/>
        <v>600000</v>
      </c>
      <c r="E201" s="105">
        <f t="shared" si="61"/>
        <v>50000</v>
      </c>
      <c r="F201" s="187" t="s">
        <v>156</v>
      </c>
      <c r="G201" s="187">
        <f t="shared" si="60"/>
        <v>8.3333333333333321</v>
      </c>
      <c r="H201" s="100"/>
      <c r="I201" s="100"/>
      <c r="J201" s="100"/>
      <c r="K201" s="100"/>
      <c r="L201" s="100"/>
      <c r="M201" s="100"/>
    </row>
    <row r="202" spans="1:13" ht="25.5" x14ac:dyDescent="0.2">
      <c r="A202" s="57">
        <v>352</v>
      </c>
      <c r="B202" s="269" t="s">
        <v>214</v>
      </c>
      <c r="C202" s="105">
        <f t="shared" si="61"/>
        <v>0</v>
      </c>
      <c r="D202" s="105">
        <f t="shared" si="61"/>
        <v>600000</v>
      </c>
      <c r="E202" s="105">
        <f t="shared" si="61"/>
        <v>50000</v>
      </c>
      <c r="F202" s="187" t="s">
        <v>156</v>
      </c>
      <c r="G202" s="187">
        <f t="shared" si="60"/>
        <v>8.3333333333333321</v>
      </c>
      <c r="H202" s="100"/>
      <c r="I202" s="100"/>
      <c r="J202" s="100"/>
      <c r="K202" s="100"/>
      <c r="L202" s="100"/>
      <c r="M202" s="100"/>
    </row>
    <row r="203" spans="1:13" ht="25.5" x14ac:dyDescent="0.2">
      <c r="A203" s="58">
        <v>3522</v>
      </c>
      <c r="B203" s="291" t="s">
        <v>215</v>
      </c>
      <c r="C203" s="270">
        <v>0</v>
      </c>
      <c r="D203" s="270">
        <v>600000</v>
      </c>
      <c r="E203" s="270">
        <v>50000</v>
      </c>
      <c r="F203" s="271" t="s">
        <v>156</v>
      </c>
      <c r="G203" s="271">
        <f t="shared" si="60"/>
        <v>8.3333333333333321</v>
      </c>
      <c r="H203" s="100"/>
      <c r="I203" s="100"/>
      <c r="J203" s="100"/>
      <c r="K203" s="100"/>
      <c r="L203" s="100"/>
      <c r="M203" s="100"/>
    </row>
    <row r="204" spans="1:13" x14ac:dyDescent="0.2">
      <c r="A204" s="57">
        <v>36</v>
      </c>
      <c r="B204" s="64" t="s">
        <v>165</v>
      </c>
      <c r="C204" s="105">
        <f t="shared" ref="C204:E205" si="62">C205</f>
        <v>0</v>
      </c>
      <c r="D204" s="105">
        <f t="shared" si="62"/>
        <v>100000</v>
      </c>
      <c r="E204" s="105">
        <f t="shared" si="62"/>
        <v>0</v>
      </c>
      <c r="F204" s="187" t="s">
        <v>156</v>
      </c>
      <c r="G204" s="187">
        <f t="shared" si="60"/>
        <v>0</v>
      </c>
      <c r="H204" s="100"/>
      <c r="I204" s="100"/>
      <c r="J204" s="100"/>
      <c r="K204" s="100"/>
      <c r="L204" s="100"/>
      <c r="M204" s="100"/>
    </row>
    <row r="205" spans="1:13" x14ac:dyDescent="0.2">
      <c r="A205" s="57">
        <v>363</v>
      </c>
      <c r="B205" s="114" t="s">
        <v>112</v>
      </c>
      <c r="C205" s="105">
        <f t="shared" si="62"/>
        <v>0</v>
      </c>
      <c r="D205" s="105">
        <f t="shared" si="62"/>
        <v>100000</v>
      </c>
      <c r="E205" s="105">
        <f t="shared" si="62"/>
        <v>0</v>
      </c>
      <c r="F205" s="187" t="s">
        <v>156</v>
      </c>
      <c r="G205" s="187">
        <f t="shared" si="60"/>
        <v>0</v>
      </c>
      <c r="H205" s="100"/>
      <c r="I205" s="100"/>
      <c r="J205" s="100"/>
      <c r="K205" s="100"/>
      <c r="L205" s="100"/>
      <c r="M205" s="100"/>
    </row>
    <row r="206" spans="1:13" x14ac:dyDescent="0.2">
      <c r="A206" s="58">
        <v>3631</v>
      </c>
      <c r="B206" s="245" t="s">
        <v>138</v>
      </c>
      <c r="C206" s="270">
        <v>0</v>
      </c>
      <c r="D206" s="270">
        <v>100000</v>
      </c>
      <c r="E206" s="270">
        <v>0</v>
      </c>
      <c r="F206" s="271" t="s">
        <v>156</v>
      </c>
      <c r="G206" s="271">
        <f t="shared" si="60"/>
        <v>0</v>
      </c>
      <c r="H206" s="100"/>
      <c r="I206" s="100"/>
      <c r="J206" s="100"/>
      <c r="K206" s="100"/>
      <c r="L206" s="100"/>
      <c r="M206" s="100"/>
    </row>
    <row r="207" spans="1:13" x14ac:dyDescent="0.2">
      <c r="A207" s="57">
        <v>38</v>
      </c>
      <c r="B207" s="272" t="s">
        <v>57</v>
      </c>
      <c r="C207" s="105">
        <f>C208</f>
        <v>0</v>
      </c>
      <c r="D207" s="105">
        <f>D208</f>
        <v>100000</v>
      </c>
      <c r="E207" s="105">
        <f>E208</f>
        <v>0</v>
      </c>
      <c r="F207" s="187" t="s">
        <v>156</v>
      </c>
      <c r="G207" s="187">
        <f t="shared" si="60"/>
        <v>0</v>
      </c>
      <c r="H207" s="100"/>
      <c r="I207" s="100"/>
      <c r="J207" s="100"/>
      <c r="K207" s="100"/>
      <c r="L207" s="100"/>
      <c r="M207" s="100"/>
    </row>
    <row r="208" spans="1:13" x14ac:dyDescent="0.2">
      <c r="A208" s="57">
        <v>381</v>
      </c>
      <c r="B208" s="272" t="s">
        <v>36</v>
      </c>
      <c r="C208" s="105">
        <f t="shared" ref="C208:E208" si="63">C209</f>
        <v>0</v>
      </c>
      <c r="D208" s="105">
        <f t="shared" si="63"/>
        <v>100000</v>
      </c>
      <c r="E208" s="105">
        <f t="shared" si="63"/>
        <v>0</v>
      </c>
      <c r="F208" s="187" t="s">
        <v>156</v>
      </c>
      <c r="G208" s="187">
        <f t="shared" si="60"/>
        <v>0</v>
      </c>
      <c r="H208" s="100"/>
      <c r="I208" s="100"/>
      <c r="J208" s="100"/>
      <c r="K208" s="100"/>
      <c r="L208" s="100"/>
      <c r="M208" s="100"/>
    </row>
    <row r="209" spans="1:13" x14ac:dyDescent="0.2">
      <c r="A209" s="58">
        <v>3811</v>
      </c>
      <c r="B209" s="245" t="s">
        <v>19</v>
      </c>
      <c r="C209" s="270">
        <v>0</v>
      </c>
      <c r="D209" s="270">
        <v>100000</v>
      </c>
      <c r="E209" s="270">
        <v>0</v>
      </c>
      <c r="F209" s="271" t="s">
        <v>156</v>
      </c>
      <c r="G209" s="271">
        <f t="shared" si="60"/>
        <v>0</v>
      </c>
      <c r="H209" s="100"/>
      <c r="I209" s="100"/>
      <c r="J209" s="100"/>
      <c r="K209" s="100"/>
      <c r="L209" s="100"/>
      <c r="M209" s="100"/>
    </row>
    <row r="210" spans="1:13" x14ac:dyDescent="0.2">
      <c r="A210" s="58"/>
      <c r="B210" s="245"/>
      <c r="C210" s="101"/>
      <c r="D210" s="101"/>
      <c r="E210" s="101"/>
      <c r="F210" s="286"/>
      <c r="G210" s="286"/>
      <c r="H210" s="100"/>
      <c r="I210" s="100"/>
      <c r="J210" s="100"/>
      <c r="K210" s="100"/>
      <c r="L210" s="100"/>
      <c r="M210" s="100"/>
    </row>
    <row r="211" spans="1:13" x14ac:dyDescent="0.2">
      <c r="A211" s="60" t="s">
        <v>90</v>
      </c>
      <c r="B211" s="64" t="s">
        <v>102</v>
      </c>
      <c r="C211" s="105">
        <f>C212</f>
        <v>430543.35999999999</v>
      </c>
      <c r="D211" s="105">
        <f>D212</f>
        <v>1200000</v>
      </c>
      <c r="E211" s="105">
        <f>E212</f>
        <v>0</v>
      </c>
      <c r="F211" s="187">
        <f t="shared" ref="F211:F258" si="64">E211/C211*100</f>
        <v>0</v>
      </c>
      <c r="G211" s="187">
        <f>E211/D211*100</f>
        <v>0</v>
      </c>
      <c r="H211" s="100"/>
      <c r="I211" s="100"/>
      <c r="J211" s="100"/>
      <c r="K211" s="100"/>
      <c r="L211" s="100"/>
      <c r="M211" s="100"/>
    </row>
    <row r="212" spans="1:13" x14ac:dyDescent="0.2">
      <c r="A212" s="60">
        <v>3</v>
      </c>
      <c r="B212" s="269" t="s">
        <v>37</v>
      </c>
      <c r="C212" s="105">
        <f>C213+C216+C219</f>
        <v>430543.35999999999</v>
      </c>
      <c r="D212" s="105">
        <f t="shared" ref="D212:E212" si="65">D213+D216+D219</f>
        <v>1200000</v>
      </c>
      <c r="E212" s="105">
        <f t="shared" si="65"/>
        <v>0</v>
      </c>
      <c r="F212" s="187">
        <f t="shared" si="64"/>
        <v>0</v>
      </c>
      <c r="G212" s="187">
        <f>E212/D212*100</f>
        <v>0</v>
      </c>
      <c r="H212" s="100"/>
      <c r="I212" s="100"/>
      <c r="J212" s="100"/>
      <c r="K212" s="100"/>
      <c r="L212" s="100"/>
      <c r="M212" s="100"/>
    </row>
    <row r="213" spans="1:13" x14ac:dyDescent="0.2">
      <c r="A213" s="60">
        <v>35</v>
      </c>
      <c r="B213" s="272" t="s">
        <v>16</v>
      </c>
      <c r="C213" s="105">
        <f t="shared" ref="C213:E214" si="66">C214</f>
        <v>362400</v>
      </c>
      <c r="D213" s="105">
        <f t="shared" si="66"/>
        <v>400000</v>
      </c>
      <c r="E213" s="105">
        <f t="shared" si="66"/>
        <v>0</v>
      </c>
      <c r="F213" s="187">
        <f t="shared" si="64"/>
        <v>0</v>
      </c>
      <c r="G213" s="187">
        <f>E213/D213*100</f>
        <v>0</v>
      </c>
      <c r="H213" s="100"/>
      <c r="I213" s="100"/>
      <c r="J213" s="100"/>
      <c r="K213" s="100"/>
      <c r="L213" s="100"/>
      <c r="M213" s="100"/>
    </row>
    <row r="214" spans="1:13" ht="25.5" x14ac:dyDescent="0.2">
      <c r="A214" s="57">
        <v>352</v>
      </c>
      <c r="B214" s="269" t="s">
        <v>214</v>
      </c>
      <c r="C214" s="105">
        <f t="shared" si="66"/>
        <v>362400</v>
      </c>
      <c r="D214" s="105">
        <f t="shared" si="66"/>
        <v>400000</v>
      </c>
      <c r="E214" s="105">
        <f t="shared" si="66"/>
        <v>0</v>
      </c>
      <c r="F214" s="187">
        <f t="shared" si="64"/>
        <v>0</v>
      </c>
      <c r="G214" s="187">
        <f>E214/D214*100</f>
        <v>0</v>
      </c>
      <c r="H214" s="100"/>
      <c r="I214" s="100"/>
      <c r="J214" s="100"/>
      <c r="K214" s="100"/>
      <c r="L214" s="100"/>
      <c r="M214" s="100"/>
    </row>
    <row r="215" spans="1:13" ht="25.5" x14ac:dyDescent="0.2">
      <c r="A215" s="58">
        <v>3522</v>
      </c>
      <c r="B215" s="291" t="s">
        <v>215</v>
      </c>
      <c r="C215" s="270">
        <v>362400</v>
      </c>
      <c r="D215" s="270">
        <v>400000</v>
      </c>
      <c r="E215" s="270">
        <v>0</v>
      </c>
      <c r="F215" s="271">
        <f t="shared" si="64"/>
        <v>0</v>
      </c>
      <c r="G215" s="271">
        <f>E215/D215*100</f>
        <v>0</v>
      </c>
      <c r="H215" s="100"/>
      <c r="I215" s="100"/>
      <c r="J215" s="100"/>
      <c r="K215" s="100"/>
      <c r="L215" s="100"/>
      <c r="M215" s="100"/>
    </row>
    <row r="216" spans="1:13" x14ac:dyDescent="0.2">
      <c r="A216" s="57">
        <v>36</v>
      </c>
      <c r="B216" s="64" t="s">
        <v>165</v>
      </c>
      <c r="C216" s="105">
        <f t="shared" ref="C216:E217" si="67">C217</f>
        <v>68143.360000000001</v>
      </c>
      <c r="D216" s="105">
        <f t="shared" si="67"/>
        <v>0</v>
      </c>
      <c r="E216" s="105">
        <f t="shared" si="67"/>
        <v>0</v>
      </c>
      <c r="F216" s="187">
        <f t="shared" ref="F216:F218" si="68">E216/C216*100</f>
        <v>0</v>
      </c>
      <c r="G216" s="187" t="s">
        <v>156</v>
      </c>
      <c r="H216" s="100"/>
      <c r="I216" s="100"/>
      <c r="J216" s="100"/>
      <c r="K216" s="100"/>
      <c r="L216" s="100"/>
      <c r="M216" s="100"/>
    </row>
    <row r="217" spans="1:13" x14ac:dyDescent="0.2">
      <c r="A217" s="57">
        <v>363</v>
      </c>
      <c r="B217" s="114" t="s">
        <v>112</v>
      </c>
      <c r="C217" s="105">
        <f t="shared" si="67"/>
        <v>68143.360000000001</v>
      </c>
      <c r="D217" s="105">
        <f t="shared" si="67"/>
        <v>0</v>
      </c>
      <c r="E217" s="105">
        <f t="shared" si="67"/>
        <v>0</v>
      </c>
      <c r="F217" s="187">
        <f t="shared" si="68"/>
        <v>0</v>
      </c>
      <c r="G217" s="187" t="s">
        <v>156</v>
      </c>
      <c r="H217" s="100"/>
      <c r="I217" s="100"/>
      <c r="J217" s="100"/>
      <c r="K217" s="100"/>
      <c r="L217" s="100"/>
      <c r="M217" s="100"/>
    </row>
    <row r="218" spans="1:13" x14ac:dyDescent="0.2">
      <c r="A218" s="58">
        <v>3632</v>
      </c>
      <c r="B218" s="245" t="s">
        <v>113</v>
      </c>
      <c r="C218" s="270">
        <v>68143.360000000001</v>
      </c>
      <c r="D218" s="270">
        <v>0</v>
      </c>
      <c r="E218" s="270">
        <v>0</v>
      </c>
      <c r="F218" s="271">
        <f t="shared" si="68"/>
        <v>0</v>
      </c>
      <c r="G218" s="271" t="s">
        <v>156</v>
      </c>
      <c r="H218" s="100"/>
      <c r="I218" s="100"/>
      <c r="J218" s="100"/>
      <c r="K218" s="100"/>
      <c r="L218" s="100"/>
      <c r="M218" s="100"/>
    </row>
    <row r="219" spans="1:13" x14ac:dyDescent="0.2">
      <c r="A219" s="57">
        <v>38</v>
      </c>
      <c r="B219" s="272" t="s">
        <v>57</v>
      </c>
      <c r="C219" s="105">
        <f>C220</f>
        <v>0</v>
      </c>
      <c r="D219" s="105">
        <f>D220</f>
        <v>800000</v>
      </c>
      <c r="E219" s="105">
        <f>E220</f>
        <v>0</v>
      </c>
      <c r="F219" s="187" t="s">
        <v>156</v>
      </c>
      <c r="G219" s="187">
        <f>E219/D219*100</f>
        <v>0</v>
      </c>
      <c r="H219" s="100"/>
      <c r="I219" s="100"/>
      <c r="J219" s="100"/>
      <c r="K219" s="100"/>
      <c r="L219" s="100"/>
      <c r="M219" s="100"/>
    </row>
    <row r="220" spans="1:13" x14ac:dyDescent="0.2">
      <c r="A220" s="57">
        <v>381</v>
      </c>
      <c r="B220" s="272" t="s">
        <v>36</v>
      </c>
      <c r="C220" s="105">
        <f t="shared" ref="C220:E220" si="69">C221</f>
        <v>0</v>
      </c>
      <c r="D220" s="105">
        <f t="shared" si="69"/>
        <v>800000</v>
      </c>
      <c r="E220" s="105">
        <f t="shared" si="69"/>
        <v>0</v>
      </c>
      <c r="F220" s="187" t="s">
        <v>156</v>
      </c>
      <c r="G220" s="187">
        <f>E220/D220*100</f>
        <v>0</v>
      </c>
      <c r="H220" s="100"/>
      <c r="I220" s="100"/>
      <c r="J220" s="100"/>
      <c r="K220" s="100"/>
      <c r="L220" s="100"/>
      <c r="M220" s="100"/>
    </row>
    <row r="221" spans="1:13" x14ac:dyDescent="0.2">
      <c r="A221" s="58">
        <v>3811</v>
      </c>
      <c r="B221" s="245" t="s">
        <v>19</v>
      </c>
      <c r="C221" s="270">
        <v>0</v>
      </c>
      <c r="D221" s="270">
        <v>800000</v>
      </c>
      <c r="E221" s="270">
        <v>0</v>
      </c>
      <c r="F221" s="271" t="s">
        <v>156</v>
      </c>
      <c r="G221" s="271">
        <f>E221/D221*100</f>
        <v>0</v>
      </c>
      <c r="H221" s="100"/>
      <c r="I221" s="100"/>
      <c r="J221" s="100"/>
      <c r="K221" s="100"/>
      <c r="L221" s="100"/>
      <c r="M221" s="100"/>
    </row>
    <row r="222" spans="1:13" x14ac:dyDescent="0.2">
      <c r="A222" s="58"/>
      <c r="B222" s="245"/>
      <c r="C222" s="270"/>
      <c r="D222" s="270"/>
      <c r="E222" s="270"/>
      <c r="F222" s="271"/>
      <c r="G222" s="271"/>
      <c r="H222" s="100"/>
      <c r="I222" s="100"/>
      <c r="J222" s="100"/>
      <c r="K222" s="100"/>
      <c r="L222" s="100"/>
      <c r="M222" s="100"/>
    </row>
    <row r="223" spans="1:13" ht="38.25" x14ac:dyDescent="0.2">
      <c r="A223" s="60" t="s">
        <v>130</v>
      </c>
      <c r="B223" s="64" t="s">
        <v>126</v>
      </c>
      <c r="C223" s="105">
        <f t="shared" ref="C223:E223" si="70">C224+C231</f>
        <v>160000</v>
      </c>
      <c r="D223" s="105">
        <f t="shared" ref="D223" si="71">D224+D231</f>
        <v>16245000</v>
      </c>
      <c r="E223" s="105">
        <f t="shared" si="70"/>
        <v>506375</v>
      </c>
      <c r="F223" s="187">
        <f t="shared" si="64"/>
        <v>316.484375</v>
      </c>
      <c r="G223" s="187">
        <f t="shared" ref="G223:G234" si="72">E223/D223*100</f>
        <v>3.1171129578331795</v>
      </c>
      <c r="H223" s="100"/>
      <c r="I223" s="100"/>
      <c r="J223" s="100"/>
      <c r="K223" s="100"/>
      <c r="L223" s="100"/>
      <c r="M223" s="100"/>
    </row>
    <row r="224" spans="1:13" ht="15" customHeight="1" x14ac:dyDescent="0.2">
      <c r="A224" s="60">
        <v>3</v>
      </c>
      <c r="B224" s="269" t="s">
        <v>37</v>
      </c>
      <c r="C224" s="105">
        <f t="shared" ref="C224:E224" si="73">C225+C228</f>
        <v>160000</v>
      </c>
      <c r="D224" s="105">
        <f t="shared" ref="D224" si="74">D225+D228</f>
        <v>920000</v>
      </c>
      <c r="E224" s="105">
        <f t="shared" si="73"/>
        <v>506375</v>
      </c>
      <c r="F224" s="187">
        <f t="shared" si="64"/>
        <v>316.484375</v>
      </c>
      <c r="G224" s="187">
        <f t="shared" si="72"/>
        <v>55.040760869565219</v>
      </c>
      <c r="H224" s="100"/>
      <c r="I224" s="100"/>
      <c r="J224" s="100"/>
      <c r="K224" s="100"/>
      <c r="L224" s="100"/>
      <c r="M224" s="100"/>
    </row>
    <row r="225" spans="1:13" x14ac:dyDescent="0.2">
      <c r="A225" s="60">
        <v>32</v>
      </c>
      <c r="B225" s="272" t="s">
        <v>3</v>
      </c>
      <c r="C225" s="105">
        <f t="shared" ref="C225:E226" si="75">C226</f>
        <v>160000</v>
      </c>
      <c r="D225" s="105">
        <f t="shared" si="75"/>
        <v>900000</v>
      </c>
      <c r="E225" s="105">
        <f t="shared" si="75"/>
        <v>506375</v>
      </c>
      <c r="F225" s="187">
        <f t="shared" si="64"/>
        <v>316.484375</v>
      </c>
      <c r="G225" s="187">
        <f t="shared" si="72"/>
        <v>56.263888888888893</v>
      </c>
      <c r="H225" s="100"/>
      <c r="I225" s="100"/>
      <c r="J225" s="100"/>
      <c r="K225" s="100"/>
      <c r="L225" s="100"/>
      <c r="M225" s="100"/>
    </row>
    <row r="226" spans="1:13" x14ac:dyDescent="0.2">
      <c r="A226" s="60">
        <v>323</v>
      </c>
      <c r="B226" s="269" t="s">
        <v>11</v>
      </c>
      <c r="C226" s="105">
        <f t="shared" si="75"/>
        <v>160000</v>
      </c>
      <c r="D226" s="105">
        <f t="shared" si="75"/>
        <v>900000</v>
      </c>
      <c r="E226" s="105">
        <f t="shared" si="75"/>
        <v>506375</v>
      </c>
      <c r="F226" s="187">
        <f t="shared" si="64"/>
        <v>316.484375</v>
      </c>
      <c r="G226" s="187">
        <f t="shared" si="72"/>
        <v>56.263888888888893</v>
      </c>
      <c r="H226" s="100"/>
      <c r="I226" s="100"/>
      <c r="J226" s="100"/>
      <c r="K226" s="100"/>
      <c r="L226" s="100"/>
      <c r="M226" s="100"/>
    </row>
    <row r="227" spans="1:13" x14ac:dyDescent="0.2">
      <c r="A227" s="58">
        <v>3237</v>
      </c>
      <c r="B227" s="275" t="s">
        <v>13</v>
      </c>
      <c r="C227" s="270">
        <v>160000</v>
      </c>
      <c r="D227" s="270">
        <v>900000</v>
      </c>
      <c r="E227" s="270">
        <v>506375</v>
      </c>
      <c r="F227" s="271">
        <f t="shared" si="64"/>
        <v>316.484375</v>
      </c>
      <c r="G227" s="271">
        <f t="shared" si="72"/>
        <v>56.263888888888893</v>
      </c>
      <c r="H227" s="100"/>
      <c r="I227" s="100"/>
      <c r="J227" s="100"/>
      <c r="K227" s="100"/>
      <c r="L227" s="100"/>
      <c r="M227" s="100"/>
    </row>
    <row r="228" spans="1:13" x14ac:dyDescent="0.2">
      <c r="A228" s="60">
        <v>34</v>
      </c>
      <c r="B228" s="272" t="s">
        <v>15</v>
      </c>
      <c r="C228" s="105">
        <f t="shared" ref="C228:E229" si="76">C229</f>
        <v>0</v>
      </c>
      <c r="D228" s="105">
        <f t="shared" si="76"/>
        <v>20000</v>
      </c>
      <c r="E228" s="105">
        <f t="shared" si="76"/>
        <v>0</v>
      </c>
      <c r="F228" s="187" t="s">
        <v>156</v>
      </c>
      <c r="G228" s="187">
        <f t="shared" si="72"/>
        <v>0</v>
      </c>
      <c r="H228" s="100"/>
      <c r="I228" s="100"/>
      <c r="J228" s="100"/>
      <c r="K228" s="100"/>
      <c r="L228" s="100"/>
      <c r="M228" s="100"/>
    </row>
    <row r="229" spans="1:13" x14ac:dyDescent="0.2">
      <c r="A229" s="60">
        <v>343</v>
      </c>
      <c r="B229" s="114" t="s">
        <v>61</v>
      </c>
      <c r="C229" s="105">
        <f t="shared" si="76"/>
        <v>0</v>
      </c>
      <c r="D229" s="105">
        <f t="shared" si="76"/>
        <v>20000</v>
      </c>
      <c r="E229" s="105">
        <f t="shared" si="76"/>
        <v>0</v>
      </c>
      <c r="F229" s="187" t="s">
        <v>156</v>
      </c>
      <c r="G229" s="187">
        <f t="shared" si="72"/>
        <v>0</v>
      </c>
      <c r="H229" s="100"/>
      <c r="I229" s="100"/>
      <c r="J229" s="100"/>
      <c r="K229" s="100"/>
      <c r="L229" s="100"/>
      <c r="M229" s="100"/>
    </row>
    <row r="230" spans="1:13" ht="25.5" x14ac:dyDescent="0.2">
      <c r="A230" s="58">
        <v>3432</v>
      </c>
      <c r="B230" s="245" t="s">
        <v>120</v>
      </c>
      <c r="C230" s="270">
        <v>0</v>
      </c>
      <c r="D230" s="270">
        <v>20000</v>
      </c>
      <c r="E230" s="270">
        <v>0</v>
      </c>
      <c r="F230" s="271" t="s">
        <v>156</v>
      </c>
      <c r="G230" s="271">
        <f t="shared" si="72"/>
        <v>0</v>
      </c>
      <c r="H230" s="100"/>
      <c r="I230" s="100"/>
      <c r="J230" s="100"/>
      <c r="K230" s="100"/>
      <c r="L230" s="100"/>
      <c r="M230" s="100"/>
    </row>
    <row r="231" spans="1:13" x14ac:dyDescent="0.2">
      <c r="A231" s="60">
        <v>4</v>
      </c>
      <c r="B231" s="269" t="s">
        <v>58</v>
      </c>
      <c r="C231" s="105">
        <f t="shared" ref="C231:E231" si="77">C232</f>
        <v>0</v>
      </c>
      <c r="D231" s="105">
        <f t="shared" si="77"/>
        <v>15325000</v>
      </c>
      <c r="E231" s="105">
        <f t="shared" si="77"/>
        <v>0</v>
      </c>
      <c r="F231" s="187" t="s">
        <v>156</v>
      </c>
      <c r="G231" s="187">
        <f t="shared" si="72"/>
        <v>0</v>
      </c>
      <c r="H231" s="100"/>
      <c r="I231" s="100"/>
      <c r="J231" s="100"/>
      <c r="K231" s="100"/>
      <c r="L231" s="100"/>
      <c r="M231" s="100"/>
    </row>
    <row r="232" spans="1:13" x14ac:dyDescent="0.2">
      <c r="A232" s="60">
        <v>42</v>
      </c>
      <c r="B232" s="269" t="s">
        <v>20</v>
      </c>
      <c r="C232" s="105">
        <f>C233</f>
        <v>0</v>
      </c>
      <c r="D232" s="105">
        <f>D233</f>
        <v>15325000</v>
      </c>
      <c r="E232" s="105">
        <f>E233</f>
        <v>0</v>
      </c>
      <c r="F232" s="187" t="s">
        <v>156</v>
      </c>
      <c r="G232" s="187">
        <f t="shared" si="72"/>
        <v>0</v>
      </c>
      <c r="H232" s="100"/>
      <c r="I232" s="100"/>
      <c r="J232" s="100"/>
      <c r="K232" s="100"/>
      <c r="L232" s="100"/>
      <c r="M232" s="100"/>
    </row>
    <row r="233" spans="1:13" x14ac:dyDescent="0.2">
      <c r="A233" s="60">
        <v>421</v>
      </c>
      <c r="B233" s="114" t="s">
        <v>83</v>
      </c>
      <c r="C233" s="105">
        <f t="shared" ref="C233:E233" si="78">C234</f>
        <v>0</v>
      </c>
      <c r="D233" s="105">
        <f t="shared" si="78"/>
        <v>15325000</v>
      </c>
      <c r="E233" s="105">
        <f t="shared" si="78"/>
        <v>0</v>
      </c>
      <c r="F233" s="187" t="s">
        <v>156</v>
      </c>
      <c r="G233" s="187">
        <f t="shared" si="72"/>
        <v>0</v>
      </c>
      <c r="H233" s="100"/>
      <c r="I233" s="100"/>
      <c r="J233" s="100"/>
      <c r="K233" s="100"/>
      <c r="L233" s="100"/>
      <c r="M233" s="100"/>
    </row>
    <row r="234" spans="1:13" x14ac:dyDescent="0.2">
      <c r="A234" s="58">
        <v>4214</v>
      </c>
      <c r="B234" s="245" t="s">
        <v>127</v>
      </c>
      <c r="C234" s="270">
        <v>0</v>
      </c>
      <c r="D234" s="270">
        <v>15325000</v>
      </c>
      <c r="E234" s="270">
        <v>0</v>
      </c>
      <c r="F234" s="271" t="s">
        <v>156</v>
      </c>
      <c r="G234" s="271">
        <f t="shared" si="72"/>
        <v>0</v>
      </c>
      <c r="H234" s="100"/>
      <c r="I234" s="100"/>
      <c r="J234" s="100"/>
      <c r="K234" s="100"/>
      <c r="L234" s="100"/>
      <c r="M234" s="100"/>
    </row>
    <row r="235" spans="1:13" x14ac:dyDescent="0.2">
      <c r="A235" s="58"/>
      <c r="B235" s="245"/>
      <c r="C235" s="270"/>
      <c r="D235" s="270"/>
      <c r="E235" s="270"/>
      <c r="F235" s="271"/>
      <c r="G235" s="271"/>
      <c r="H235" s="100"/>
      <c r="I235" s="100"/>
      <c r="J235" s="100"/>
      <c r="K235" s="100"/>
      <c r="L235" s="100"/>
      <c r="M235" s="100"/>
    </row>
    <row r="236" spans="1:13" ht="38.25" x14ac:dyDescent="0.2">
      <c r="A236" s="60" t="s">
        <v>245</v>
      </c>
      <c r="B236" s="64" t="s">
        <v>246</v>
      </c>
      <c r="C236" s="105">
        <f t="shared" ref="C236:E236" si="79">C237</f>
        <v>0</v>
      </c>
      <c r="D236" s="105">
        <f t="shared" si="79"/>
        <v>0</v>
      </c>
      <c r="E236" s="105">
        <f t="shared" si="79"/>
        <v>5397872.46</v>
      </c>
      <c r="F236" s="187" t="s">
        <v>156</v>
      </c>
      <c r="G236" s="187" t="s">
        <v>156</v>
      </c>
      <c r="H236" s="100"/>
      <c r="I236" s="100"/>
      <c r="J236" s="100"/>
      <c r="K236" s="100"/>
      <c r="L236" s="100"/>
      <c r="M236" s="100"/>
    </row>
    <row r="237" spans="1:13" x14ac:dyDescent="0.2">
      <c r="A237" s="60">
        <v>3</v>
      </c>
      <c r="B237" s="269" t="s">
        <v>37</v>
      </c>
      <c r="C237" s="105">
        <f>C238</f>
        <v>0</v>
      </c>
      <c r="D237" s="105">
        <f>D238</f>
        <v>0</v>
      </c>
      <c r="E237" s="105">
        <f>E238</f>
        <v>5397872.46</v>
      </c>
      <c r="F237" s="187" t="s">
        <v>156</v>
      </c>
      <c r="G237" s="187" t="s">
        <v>156</v>
      </c>
      <c r="H237" s="100"/>
      <c r="I237" s="100"/>
      <c r="J237" s="100"/>
      <c r="K237" s="100"/>
      <c r="L237" s="100"/>
      <c r="M237" s="100"/>
    </row>
    <row r="238" spans="1:13" x14ac:dyDescent="0.2">
      <c r="A238" s="57">
        <v>36</v>
      </c>
      <c r="B238" s="64" t="s">
        <v>165</v>
      </c>
      <c r="C238" s="105">
        <f t="shared" ref="C238:E238" si="80">C239</f>
        <v>0</v>
      </c>
      <c r="D238" s="105">
        <f t="shared" si="80"/>
        <v>0</v>
      </c>
      <c r="E238" s="105">
        <f t="shared" si="80"/>
        <v>5397872.46</v>
      </c>
      <c r="F238" s="187" t="s">
        <v>156</v>
      </c>
      <c r="G238" s="187" t="s">
        <v>156</v>
      </c>
      <c r="H238" s="100"/>
      <c r="I238" s="100"/>
      <c r="J238" s="100"/>
      <c r="K238" s="100"/>
      <c r="L238" s="100"/>
      <c r="M238" s="100"/>
    </row>
    <row r="239" spans="1:13" x14ac:dyDescent="0.2">
      <c r="A239" s="57">
        <v>363</v>
      </c>
      <c r="B239" s="114" t="s">
        <v>112</v>
      </c>
      <c r="C239" s="105">
        <f>C240</f>
        <v>0</v>
      </c>
      <c r="D239" s="105">
        <f>D240</f>
        <v>0</v>
      </c>
      <c r="E239" s="105">
        <f>E240</f>
        <v>5397872.46</v>
      </c>
      <c r="F239" s="187" t="s">
        <v>156</v>
      </c>
      <c r="G239" s="187" t="s">
        <v>156</v>
      </c>
      <c r="H239" s="100"/>
      <c r="I239" s="100"/>
      <c r="J239" s="100"/>
      <c r="K239" s="100"/>
      <c r="L239" s="100"/>
      <c r="M239" s="100"/>
    </row>
    <row r="240" spans="1:13" x14ac:dyDescent="0.2">
      <c r="A240" s="58">
        <v>3632</v>
      </c>
      <c r="B240" s="245" t="s">
        <v>113</v>
      </c>
      <c r="C240" s="289">
        <v>0</v>
      </c>
      <c r="D240" s="289">
        <v>0</v>
      </c>
      <c r="E240" s="289">
        <v>5397872.46</v>
      </c>
      <c r="F240" s="271" t="s">
        <v>156</v>
      </c>
      <c r="G240" s="271" t="s">
        <v>156</v>
      </c>
      <c r="H240" s="100"/>
      <c r="I240" s="100"/>
      <c r="J240" s="100"/>
      <c r="K240" s="100"/>
      <c r="L240" s="100"/>
      <c r="M240" s="100"/>
    </row>
    <row r="241" spans="1:13" x14ac:dyDescent="0.2">
      <c r="A241" s="62"/>
      <c r="B241" s="115"/>
      <c r="C241" s="101"/>
      <c r="D241" s="101"/>
      <c r="E241" s="101"/>
      <c r="F241" s="271"/>
      <c r="G241" s="271"/>
      <c r="H241" s="100"/>
      <c r="I241" s="100"/>
      <c r="J241" s="100"/>
      <c r="K241" s="100"/>
      <c r="L241" s="100"/>
      <c r="M241" s="100"/>
    </row>
    <row r="242" spans="1:13" ht="25.5" x14ac:dyDescent="0.2">
      <c r="A242" s="60" t="s">
        <v>131</v>
      </c>
      <c r="B242" s="64" t="s">
        <v>125</v>
      </c>
      <c r="C242" s="105">
        <f t="shared" ref="C242:E242" si="81">C243</f>
        <v>1282471.46</v>
      </c>
      <c r="D242" s="105">
        <f t="shared" si="81"/>
        <v>3300000</v>
      </c>
      <c r="E242" s="105">
        <f t="shared" si="81"/>
        <v>0</v>
      </c>
      <c r="F242" s="187">
        <f t="shared" si="64"/>
        <v>0</v>
      </c>
      <c r="G242" s="187">
        <f>E242/D242*100</f>
        <v>0</v>
      </c>
      <c r="H242" s="100"/>
      <c r="I242" s="100"/>
      <c r="J242" s="100"/>
      <c r="K242" s="100"/>
      <c r="L242" s="100"/>
      <c r="M242" s="100"/>
    </row>
    <row r="243" spans="1:13" x14ac:dyDescent="0.2">
      <c r="A243" s="60">
        <v>3</v>
      </c>
      <c r="B243" s="269" t="s">
        <v>37</v>
      </c>
      <c r="C243" s="105">
        <f>C244</f>
        <v>1282471.46</v>
      </c>
      <c r="D243" s="105">
        <f>D244</f>
        <v>3300000</v>
      </c>
      <c r="E243" s="105">
        <f>E244</f>
        <v>0</v>
      </c>
      <c r="F243" s="187">
        <f t="shared" si="64"/>
        <v>0</v>
      </c>
      <c r="G243" s="187">
        <f>E243/D243*100</f>
        <v>0</v>
      </c>
      <c r="H243" s="100"/>
      <c r="I243" s="100"/>
      <c r="J243" s="100"/>
      <c r="K243" s="100"/>
      <c r="L243" s="100"/>
      <c r="M243" s="100"/>
    </row>
    <row r="244" spans="1:13" x14ac:dyDescent="0.2">
      <c r="A244" s="57">
        <v>36</v>
      </c>
      <c r="B244" s="64" t="s">
        <v>165</v>
      </c>
      <c r="C244" s="105">
        <f t="shared" ref="C244:E244" si="82">C245</f>
        <v>1282471.46</v>
      </c>
      <c r="D244" s="105">
        <f t="shared" si="82"/>
        <v>3300000</v>
      </c>
      <c r="E244" s="105">
        <f t="shared" si="82"/>
        <v>0</v>
      </c>
      <c r="F244" s="187">
        <f t="shared" si="64"/>
        <v>0</v>
      </c>
      <c r="G244" s="187">
        <f>E244/D244*100</f>
        <v>0</v>
      </c>
      <c r="H244" s="100"/>
      <c r="I244" s="100"/>
      <c r="J244" s="100"/>
      <c r="K244" s="100"/>
      <c r="L244" s="100"/>
      <c r="M244" s="100"/>
    </row>
    <row r="245" spans="1:13" x14ac:dyDescent="0.2">
      <c r="A245" s="57">
        <v>363</v>
      </c>
      <c r="B245" s="114" t="s">
        <v>112</v>
      </c>
      <c r="C245" s="105">
        <f>C246</f>
        <v>1282471.46</v>
      </c>
      <c r="D245" s="105">
        <f>D246</f>
        <v>3300000</v>
      </c>
      <c r="E245" s="105">
        <f>E246</f>
        <v>0</v>
      </c>
      <c r="F245" s="187">
        <f t="shared" si="64"/>
        <v>0</v>
      </c>
      <c r="G245" s="187">
        <f>E245/D245*100</f>
        <v>0</v>
      </c>
      <c r="H245" s="100"/>
      <c r="I245" s="100"/>
      <c r="J245" s="100"/>
      <c r="K245" s="100"/>
      <c r="L245" s="100"/>
      <c r="M245" s="100"/>
    </row>
    <row r="246" spans="1:13" x14ac:dyDescent="0.2">
      <c r="A246" s="58">
        <v>3632</v>
      </c>
      <c r="B246" s="245" t="s">
        <v>113</v>
      </c>
      <c r="C246" s="289">
        <v>1282471.46</v>
      </c>
      <c r="D246" s="289">
        <v>3300000</v>
      </c>
      <c r="E246" s="289">
        <v>0</v>
      </c>
      <c r="F246" s="271">
        <f t="shared" si="64"/>
        <v>0</v>
      </c>
      <c r="G246" s="271">
        <f>E246/D246*100</f>
        <v>0</v>
      </c>
      <c r="H246" s="100"/>
      <c r="I246" s="100"/>
      <c r="J246" s="100"/>
      <c r="K246" s="100"/>
      <c r="L246" s="100"/>
      <c r="M246" s="100"/>
    </row>
    <row r="247" spans="1:13" x14ac:dyDescent="0.2">
      <c r="A247" s="58"/>
      <c r="B247" s="245"/>
      <c r="C247" s="289"/>
      <c r="D247" s="289"/>
      <c r="E247" s="289"/>
      <c r="F247" s="290"/>
      <c r="G247" s="290"/>
      <c r="H247" s="100"/>
      <c r="I247" s="100"/>
      <c r="J247" s="100"/>
      <c r="K247" s="100"/>
      <c r="L247" s="100"/>
      <c r="M247" s="100"/>
    </row>
    <row r="248" spans="1:13" ht="25.5" x14ac:dyDescent="0.2">
      <c r="A248" s="60" t="s">
        <v>152</v>
      </c>
      <c r="B248" s="64" t="s">
        <v>153</v>
      </c>
      <c r="C248" s="105">
        <f t="shared" ref="C248:E248" si="83">C249</f>
        <v>1184637.5</v>
      </c>
      <c r="D248" s="105">
        <f t="shared" si="83"/>
        <v>18217000</v>
      </c>
      <c r="E248" s="105">
        <f t="shared" si="83"/>
        <v>1208834.9099999999</v>
      </c>
      <c r="F248" s="293">
        <f t="shared" si="64"/>
        <v>102.04260037353198</v>
      </c>
      <c r="G248" s="293">
        <f>E248/D248*100</f>
        <v>6.6357518252182031</v>
      </c>
      <c r="H248" s="100"/>
      <c r="I248" s="100"/>
      <c r="J248" s="100"/>
      <c r="K248" s="100"/>
      <c r="L248" s="100"/>
      <c r="M248" s="100"/>
    </row>
    <row r="249" spans="1:13" x14ac:dyDescent="0.2">
      <c r="A249" s="60">
        <v>3</v>
      </c>
      <c r="B249" s="269" t="s">
        <v>37</v>
      </c>
      <c r="C249" s="105">
        <f>C250</f>
        <v>1184637.5</v>
      </c>
      <c r="D249" s="105">
        <f>D250</f>
        <v>18217000</v>
      </c>
      <c r="E249" s="105">
        <f>E250</f>
        <v>1208834.9099999999</v>
      </c>
      <c r="F249" s="293">
        <f t="shared" si="64"/>
        <v>102.04260037353198</v>
      </c>
      <c r="G249" s="293">
        <f>E249/D249*100</f>
        <v>6.6357518252182031</v>
      </c>
      <c r="H249" s="100"/>
      <c r="I249" s="100"/>
      <c r="J249" s="100"/>
      <c r="K249" s="100"/>
      <c r="L249" s="100"/>
      <c r="M249" s="100"/>
    </row>
    <row r="250" spans="1:13" x14ac:dyDescent="0.2">
      <c r="A250" s="57">
        <v>36</v>
      </c>
      <c r="B250" s="64" t="s">
        <v>165</v>
      </c>
      <c r="C250" s="105">
        <f t="shared" ref="C250:E251" si="84">C251</f>
        <v>1184637.5</v>
      </c>
      <c r="D250" s="105">
        <f t="shared" si="84"/>
        <v>18217000</v>
      </c>
      <c r="E250" s="105">
        <f t="shared" si="84"/>
        <v>1208834.9099999999</v>
      </c>
      <c r="F250" s="293">
        <f t="shared" si="64"/>
        <v>102.04260037353198</v>
      </c>
      <c r="G250" s="293">
        <f>E250/D250*100</f>
        <v>6.6357518252182031</v>
      </c>
      <c r="H250" s="100"/>
      <c r="I250" s="100"/>
      <c r="J250" s="100"/>
      <c r="K250" s="100"/>
      <c r="L250" s="100"/>
      <c r="M250" s="100"/>
    </row>
    <row r="251" spans="1:13" x14ac:dyDescent="0.2">
      <c r="A251" s="57">
        <v>363</v>
      </c>
      <c r="B251" s="114" t="s">
        <v>112</v>
      </c>
      <c r="C251" s="105">
        <f t="shared" si="84"/>
        <v>1184637.5</v>
      </c>
      <c r="D251" s="105">
        <f t="shared" si="84"/>
        <v>18217000</v>
      </c>
      <c r="E251" s="105">
        <f t="shared" si="84"/>
        <v>1208834.9099999999</v>
      </c>
      <c r="F251" s="293">
        <f t="shared" si="64"/>
        <v>102.04260037353198</v>
      </c>
      <c r="G251" s="293">
        <f>E251/D251*100</f>
        <v>6.6357518252182031</v>
      </c>
      <c r="H251" s="100"/>
      <c r="I251" s="100"/>
      <c r="J251" s="100"/>
      <c r="K251" s="100"/>
      <c r="L251" s="100"/>
      <c r="M251" s="100"/>
    </row>
    <row r="252" spans="1:13" x14ac:dyDescent="0.2">
      <c r="A252" s="58">
        <v>3632</v>
      </c>
      <c r="B252" s="245" t="s">
        <v>113</v>
      </c>
      <c r="C252" s="289">
        <v>1184637.5</v>
      </c>
      <c r="D252" s="289">
        <v>18217000</v>
      </c>
      <c r="E252" s="289">
        <v>1208834.9099999999</v>
      </c>
      <c r="F252" s="290">
        <f t="shared" si="64"/>
        <v>102.04260037353198</v>
      </c>
      <c r="G252" s="290">
        <f>E252/D252*100</f>
        <v>6.6357518252182031</v>
      </c>
      <c r="H252" s="100"/>
      <c r="I252" s="100"/>
      <c r="J252" s="100"/>
      <c r="K252" s="100"/>
      <c r="L252" s="100"/>
      <c r="M252" s="100"/>
    </row>
    <row r="253" spans="1:13" x14ac:dyDescent="0.2">
      <c r="A253" s="58"/>
      <c r="B253" s="245"/>
      <c r="C253" s="101"/>
      <c r="D253" s="101"/>
      <c r="E253" s="101"/>
      <c r="F253" s="290"/>
      <c r="G253" s="290"/>
      <c r="H253" s="100"/>
      <c r="I253" s="100"/>
      <c r="J253" s="100"/>
      <c r="K253" s="100"/>
      <c r="L253" s="100"/>
      <c r="M253" s="100"/>
    </row>
    <row r="254" spans="1:13" x14ac:dyDescent="0.2">
      <c r="A254" s="60" t="s">
        <v>154</v>
      </c>
      <c r="B254" s="64" t="s">
        <v>155</v>
      </c>
      <c r="C254" s="105">
        <f t="shared" ref="C254:E255" si="85">C255</f>
        <v>6347696.6500000004</v>
      </c>
      <c r="D254" s="105">
        <f t="shared" si="85"/>
        <v>7700000</v>
      </c>
      <c r="E254" s="105">
        <f t="shared" si="85"/>
        <v>0</v>
      </c>
      <c r="F254" s="293">
        <f t="shared" si="64"/>
        <v>0</v>
      </c>
      <c r="G254" s="293">
        <f>E254/D254*100</f>
        <v>0</v>
      </c>
      <c r="H254" s="100"/>
      <c r="I254" s="100"/>
      <c r="J254" s="100"/>
      <c r="K254" s="100"/>
      <c r="L254" s="100"/>
      <c r="M254" s="100"/>
    </row>
    <row r="255" spans="1:13" x14ac:dyDescent="0.2">
      <c r="A255" s="60">
        <v>3</v>
      </c>
      <c r="B255" s="269" t="s">
        <v>37</v>
      </c>
      <c r="C255" s="105">
        <f t="shared" si="85"/>
        <v>6347696.6500000004</v>
      </c>
      <c r="D255" s="105">
        <f t="shared" si="85"/>
        <v>7700000</v>
      </c>
      <c r="E255" s="105">
        <f t="shared" si="85"/>
        <v>0</v>
      </c>
      <c r="F255" s="293">
        <f t="shared" si="64"/>
        <v>0</v>
      </c>
      <c r="G255" s="293">
        <f>E255/D255*100</f>
        <v>0</v>
      </c>
      <c r="H255" s="100"/>
      <c r="I255" s="100"/>
      <c r="J255" s="100"/>
      <c r="K255" s="100"/>
      <c r="L255" s="100"/>
      <c r="M255" s="100"/>
    </row>
    <row r="256" spans="1:13" x14ac:dyDescent="0.2">
      <c r="A256" s="60">
        <v>38</v>
      </c>
      <c r="B256" s="64" t="s">
        <v>57</v>
      </c>
      <c r="C256" s="105">
        <f t="shared" ref="C256:E257" si="86">C257</f>
        <v>6347696.6500000004</v>
      </c>
      <c r="D256" s="105">
        <f t="shared" si="86"/>
        <v>7700000</v>
      </c>
      <c r="E256" s="105">
        <f t="shared" si="86"/>
        <v>0</v>
      </c>
      <c r="F256" s="293">
        <f t="shared" si="64"/>
        <v>0</v>
      </c>
      <c r="G256" s="293">
        <f>E256/D256*100</f>
        <v>0</v>
      </c>
      <c r="H256" s="100"/>
      <c r="I256" s="100"/>
      <c r="J256" s="100"/>
      <c r="K256" s="100"/>
      <c r="L256" s="100"/>
      <c r="M256" s="100"/>
    </row>
    <row r="257" spans="1:13" x14ac:dyDescent="0.2">
      <c r="A257" s="60">
        <v>386</v>
      </c>
      <c r="B257" s="64" t="s">
        <v>114</v>
      </c>
      <c r="C257" s="105">
        <f t="shared" si="86"/>
        <v>6347696.6500000004</v>
      </c>
      <c r="D257" s="105">
        <f t="shared" si="86"/>
        <v>7700000</v>
      </c>
      <c r="E257" s="105">
        <f t="shared" si="86"/>
        <v>0</v>
      </c>
      <c r="F257" s="293">
        <f t="shared" si="64"/>
        <v>0</v>
      </c>
      <c r="G257" s="293">
        <f>E257/D257*100</f>
        <v>0</v>
      </c>
      <c r="H257" s="100"/>
      <c r="I257" s="100"/>
      <c r="J257" s="100"/>
      <c r="K257" s="100"/>
      <c r="L257" s="100"/>
      <c r="M257" s="100"/>
    </row>
    <row r="258" spans="1:13" ht="25.5" x14ac:dyDescent="0.2">
      <c r="A258" s="58">
        <v>3861</v>
      </c>
      <c r="B258" s="275" t="s">
        <v>116</v>
      </c>
      <c r="C258" s="270">
        <v>6347696.6500000004</v>
      </c>
      <c r="D258" s="270">
        <v>7700000</v>
      </c>
      <c r="E258" s="270">
        <v>0</v>
      </c>
      <c r="F258" s="290">
        <f t="shared" si="64"/>
        <v>0</v>
      </c>
      <c r="G258" s="290">
        <f>E258/D258*100</f>
        <v>0</v>
      </c>
      <c r="H258" s="100"/>
      <c r="I258" s="100"/>
      <c r="J258" s="100"/>
      <c r="K258" s="100"/>
      <c r="L258" s="100"/>
      <c r="M258" s="100"/>
    </row>
    <row r="259" spans="1:13" x14ac:dyDescent="0.2">
      <c r="A259" s="58"/>
      <c r="B259" s="245"/>
      <c r="C259" s="289"/>
      <c r="D259" s="289"/>
      <c r="E259" s="289"/>
      <c r="F259" s="290"/>
      <c r="G259" s="290"/>
      <c r="H259" s="100"/>
      <c r="I259" s="100"/>
      <c r="J259" s="100"/>
      <c r="K259" s="100"/>
      <c r="L259" s="100"/>
      <c r="M259" s="100"/>
    </row>
    <row r="260" spans="1:13" ht="25.5" x14ac:dyDescent="0.2">
      <c r="A260" s="60" t="s">
        <v>143</v>
      </c>
      <c r="B260" s="64" t="s">
        <v>140</v>
      </c>
      <c r="C260" s="105">
        <f t="shared" ref="C260:E263" si="87">C261</f>
        <v>0</v>
      </c>
      <c r="D260" s="105">
        <f t="shared" si="87"/>
        <v>18681000</v>
      </c>
      <c r="E260" s="105">
        <f t="shared" si="87"/>
        <v>31250</v>
      </c>
      <c r="F260" s="187" t="s">
        <v>156</v>
      </c>
      <c r="G260" s="187">
        <f t="shared" ref="G260:G266" si="88">E260/D260*100</f>
        <v>0.16728226540335098</v>
      </c>
      <c r="H260" s="100"/>
      <c r="I260" s="100"/>
      <c r="J260" s="100"/>
      <c r="K260" s="100"/>
      <c r="L260" s="100"/>
      <c r="M260" s="100"/>
    </row>
    <row r="261" spans="1:13" x14ac:dyDescent="0.2">
      <c r="A261" s="60">
        <v>3</v>
      </c>
      <c r="B261" s="269" t="s">
        <v>37</v>
      </c>
      <c r="C261" s="105">
        <f>C262</f>
        <v>0</v>
      </c>
      <c r="D261" s="105">
        <f>D262</f>
        <v>18681000</v>
      </c>
      <c r="E261" s="105">
        <f>E262</f>
        <v>31250</v>
      </c>
      <c r="F261" s="187" t="s">
        <v>156</v>
      </c>
      <c r="G261" s="187">
        <f t="shared" si="88"/>
        <v>0.16728226540335098</v>
      </c>
      <c r="H261" s="100"/>
      <c r="I261" s="100"/>
      <c r="J261" s="100"/>
      <c r="K261" s="100"/>
      <c r="L261" s="100"/>
      <c r="M261" s="100"/>
    </row>
    <row r="262" spans="1:13" x14ac:dyDescent="0.2">
      <c r="A262" s="60">
        <v>32</v>
      </c>
      <c r="B262" s="272" t="s">
        <v>3</v>
      </c>
      <c r="C262" s="105">
        <f>C263+C265</f>
        <v>0</v>
      </c>
      <c r="D262" s="105">
        <f>D263+D265</f>
        <v>18681000</v>
      </c>
      <c r="E262" s="105">
        <f>E263+E265</f>
        <v>31250</v>
      </c>
      <c r="F262" s="187" t="s">
        <v>156</v>
      </c>
      <c r="G262" s="187">
        <f t="shared" si="88"/>
        <v>0.16728226540335098</v>
      </c>
      <c r="H262" s="100"/>
      <c r="I262" s="100"/>
      <c r="J262" s="100"/>
      <c r="K262" s="100"/>
      <c r="L262" s="100"/>
      <c r="M262" s="100"/>
    </row>
    <row r="263" spans="1:13" x14ac:dyDescent="0.2">
      <c r="A263" s="57">
        <v>323</v>
      </c>
      <c r="B263" s="269" t="s">
        <v>11</v>
      </c>
      <c r="C263" s="105">
        <f t="shared" si="87"/>
        <v>0</v>
      </c>
      <c r="D263" s="105">
        <f t="shared" si="87"/>
        <v>1798000</v>
      </c>
      <c r="E263" s="105">
        <f t="shared" si="87"/>
        <v>31250</v>
      </c>
      <c r="F263" s="187" t="s">
        <v>156</v>
      </c>
      <c r="G263" s="187">
        <f t="shared" si="88"/>
        <v>1.7380422691879867</v>
      </c>
      <c r="H263" s="100"/>
      <c r="I263" s="100"/>
      <c r="J263" s="100"/>
      <c r="K263" s="100"/>
      <c r="L263" s="100"/>
      <c r="M263" s="100"/>
    </row>
    <row r="264" spans="1:13" x14ac:dyDescent="0.2">
      <c r="A264" s="58">
        <v>3237</v>
      </c>
      <c r="B264" s="275" t="s">
        <v>13</v>
      </c>
      <c r="C264" s="270">
        <v>0</v>
      </c>
      <c r="D264" s="270">
        <v>1798000</v>
      </c>
      <c r="E264" s="270">
        <v>31250</v>
      </c>
      <c r="F264" s="271" t="s">
        <v>156</v>
      </c>
      <c r="G264" s="271">
        <f t="shared" si="88"/>
        <v>1.7380422691879867</v>
      </c>
      <c r="H264" s="100"/>
      <c r="I264" s="100"/>
      <c r="J264" s="100"/>
      <c r="K264" s="100"/>
      <c r="L264" s="100"/>
      <c r="M264" s="100"/>
    </row>
    <row r="265" spans="1:13" x14ac:dyDescent="0.2">
      <c r="A265" s="60">
        <v>329</v>
      </c>
      <c r="B265" s="114" t="s">
        <v>54</v>
      </c>
      <c r="C265" s="105">
        <f>C266</f>
        <v>0</v>
      </c>
      <c r="D265" s="105">
        <f>D266</f>
        <v>16883000</v>
      </c>
      <c r="E265" s="105">
        <f>E266</f>
        <v>0</v>
      </c>
      <c r="F265" s="187" t="s">
        <v>156</v>
      </c>
      <c r="G265" s="187">
        <f t="shared" si="88"/>
        <v>0</v>
      </c>
      <c r="H265" s="100"/>
      <c r="I265" s="100"/>
      <c r="J265" s="100"/>
      <c r="K265" s="100"/>
      <c r="L265" s="100"/>
      <c r="M265" s="100"/>
    </row>
    <row r="266" spans="1:13" x14ac:dyDescent="0.2">
      <c r="A266" s="58">
        <v>3299</v>
      </c>
      <c r="B266" s="245" t="s">
        <v>54</v>
      </c>
      <c r="C266" s="270">
        <v>0</v>
      </c>
      <c r="D266" s="270">
        <v>16883000</v>
      </c>
      <c r="E266" s="270">
        <v>0</v>
      </c>
      <c r="F266" s="271" t="s">
        <v>156</v>
      </c>
      <c r="G266" s="271">
        <f t="shared" si="88"/>
        <v>0</v>
      </c>
      <c r="H266" s="100"/>
      <c r="I266" s="100"/>
      <c r="J266" s="100"/>
      <c r="K266" s="100"/>
      <c r="L266" s="100"/>
      <c r="M266" s="100"/>
    </row>
    <row r="267" spans="1:13" x14ac:dyDescent="0.2">
      <c r="A267" s="58"/>
      <c r="B267" s="291"/>
      <c r="C267" s="270"/>
      <c r="D267" s="270"/>
      <c r="E267" s="270"/>
      <c r="F267" s="271"/>
      <c r="G267" s="271"/>
      <c r="H267" s="100"/>
      <c r="I267" s="100"/>
      <c r="J267" s="100"/>
      <c r="K267" s="100"/>
      <c r="L267" s="100"/>
      <c r="M267" s="100"/>
    </row>
    <row r="268" spans="1:13" ht="25.5" x14ac:dyDescent="0.2">
      <c r="A268" s="60" t="s">
        <v>146</v>
      </c>
      <c r="B268" s="64" t="s">
        <v>139</v>
      </c>
      <c r="C268" s="105">
        <f t="shared" ref="C268:E269" si="89">C269</f>
        <v>0</v>
      </c>
      <c r="D268" s="105">
        <f t="shared" si="89"/>
        <v>60000</v>
      </c>
      <c r="E268" s="105">
        <f t="shared" si="89"/>
        <v>0</v>
      </c>
      <c r="F268" s="187" t="s">
        <v>156</v>
      </c>
      <c r="G268" s="187">
        <f>E268/D268*100</f>
        <v>0</v>
      </c>
      <c r="H268" s="100"/>
      <c r="I268" s="100"/>
      <c r="J268" s="100"/>
      <c r="K268" s="100"/>
      <c r="L268" s="100"/>
      <c r="M268" s="100"/>
    </row>
    <row r="269" spans="1:13" x14ac:dyDescent="0.2">
      <c r="A269" s="60">
        <v>3</v>
      </c>
      <c r="B269" s="269" t="s">
        <v>37</v>
      </c>
      <c r="C269" s="105">
        <f t="shared" si="89"/>
        <v>0</v>
      </c>
      <c r="D269" s="105">
        <f t="shared" si="89"/>
        <v>60000</v>
      </c>
      <c r="E269" s="105">
        <f t="shared" si="89"/>
        <v>0</v>
      </c>
      <c r="F269" s="187" t="s">
        <v>156</v>
      </c>
      <c r="G269" s="187">
        <f>E269/D269*100</f>
        <v>0</v>
      </c>
      <c r="H269" s="100"/>
      <c r="I269" s="100"/>
      <c r="J269" s="100"/>
      <c r="K269" s="100"/>
      <c r="L269" s="100"/>
      <c r="M269" s="100"/>
    </row>
    <row r="270" spans="1:13" x14ac:dyDescent="0.2">
      <c r="A270" s="60">
        <v>32</v>
      </c>
      <c r="B270" s="272" t="s">
        <v>3</v>
      </c>
      <c r="C270" s="105">
        <f t="shared" ref="C270:E271" si="90">C271</f>
        <v>0</v>
      </c>
      <c r="D270" s="105">
        <f t="shared" si="90"/>
        <v>60000</v>
      </c>
      <c r="E270" s="105">
        <f t="shared" si="90"/>
        <v>0</v>
      </c>
      <c r="F270" s="187" t="s">
        <v>156</v>
      </c>
      <c r="G270" s="187">
        <f>E270/D270*100</f>
        <v>0</v>
      </c>
      <c r="H270" s="100"/>
      <c r="I270" s="100"/>
      <c r="J270" s="100"/>
      <c r="K270" s="100"/>
      <c r="L270" s="100"/>
      <c r="M270" s="100"/>
    </row>
    <row r="271" spans="1:13" x14ac:dyDescent="0.2">
      <c r="A271" s="57">
        <v>323</v>
      </c>
      <c r="B271" s="269" t="s">
        <v>11</v>
      </c>
      <c r="C271" s="105">
        <f t="shared" si="90"/>
        <v>0</v>
      </c>
      <c r="D271" s="105">
        <f t="shared" si="90"/>
        <v>60000</v>
      </c>
      <c r="E271" s="105">
        <f t="shared" si="90"/>
        <v>0</v>
      </c>
      <c r="F271" s="187" t="s">
        <v>156</v>
      </c>
      <c r="G271" s="187">
        <f>E271/D271*100</f>
        <v>0</v>
      </c>
      <c r="H271" s="100"/>
      <c r="I271" s="100"/>
      <c r="J271" s="100"/>
      <c r="K271" s="100"/>
      <c r="L271" s="100"/>
      <c r="M271" s="100"/>
    </row>
    <row r="272" spans="1:13" x14ac:dyDescent="0.2">
      <c r="A272" s="58">
        <v>3239</v>
      </c>
      <c r="B272" s="112" t="s">
        <v>53</v>
      </c>
      <c r="C272" s="270">
        <v>0</v>
      </c>
      <c r="D272" s="270">
        <v>60000</v>
      </c>
      <c r="E272" s="270">
        <v>0</v>
      </c>
      <c r="F272" s="271" t="s">
        <v>156</v>
      </c>
      <c r="G272" s="271">
        <f>E272/D272*100</f>
        <v>0</v>
      </c>
      <c r="H272" s="100"/>
      <c r="I272" s="100"/>
      <c r="J272" s="100"/>
      <c r="K272" s="100"/>
      <c r="L272" s="100"/>
      <c r="M272" s="100"/>
    </row>
    <row r="273" spans="1:13" x14ac:dyDescent="0.2">
      <c r="A273" s="58"/>
      <c r="B273" s="245"/>
      <c r="C273" s="289"/>
      <c r="D273" s="289"/>
      <c r="E273" s="289"/>
      <c r="F273" s="290"/>
      <c r="G273" s="290"/>
      <c r="H273" s="100"/>
      <c r="I273" s="100"/>
      <c r="J273" s="100"/>
      <c r="K273" s="100"/>
      <c r="L273" s="100"/>
      <c r="M273" s="100"/>
    </row>
    <row r="274" spans="1:13" ht="25.5" x14ac:dyDescent="0.2">
      <c r="A274" s="60" t="s">
        <v>149</v>
      </c>
      <c r="B274" s="64" t="s">
        <v>150</v>
      </c>
      <c r="C274" s="105">
        <f>C275</f>
        <v>431424.72000000003</v>
      </c>
      <c r="D274" s="105">
        <f>D275</f>
        <v>9890000</v>
      </c>
      <c r="E274" s="105">
        <f>E275</f>
        <v>4435741.8999999994</v>
      </c>
      <c r="F274" s="293" t="s">
        <v>156</v>
      </c>
      <c r="G274" s="293">
        <f t="shared" ref="G274:G285" si="91">E274/D274*100</f>
        <v>44.850777553083915</v>
      </c>
      <c r="H274" s="100"/>
      <c r="I274" s="100"/>
      <c r="J274" s="100"/>
      <c r="K274" s="100"/>
      <c r="L274" s="100"/>
      <c r="M274" s="100"/>
    </row>
    <row r="275" spans="1:13" x14ac:dyDescent="0.2">
      <c r="A275" s="60">
        <v>3</v>
      </c>
      <c r="B275" s="283" t="s">
        <v>37</v>
      </c>
      <c r="C275" s="105">
        <f>C276+C279+C283</f>
        <v>431424.72000000003</v>
      </c>
      <c r="D275" s="105">
        <f>D276+D279+D283</f>
        <v>9890000</v>
      </c>
      <c r="E275" s="105">
        <f>E276+E279+E283</f>
        <v>4435741.8999999994</v>
      </c>
      <c r="F275" s="293" t="s">
        <v>156</v>
      </c>
      <c r="G275" s="293">
        <f t="shared" si="91"/>
        <v>44.850777553083915</v>
      </c>
      <c r="H275" s="100"/>
      <c r="I275" s="100"/>
      <c r="J275" s="100"/>
      <c r="K275" s="100"/>
      <c r="L275" s="100"/>
      <c r="M275" s="100"/>
    </row>
    <row r="276" spans="1:13" x14ac:dyDescent="0.2">
      <c r="A276" s="60">
        <v>32</v>
      </c>
      <c r="B276" s="294" t="s">
        <v>3</v>
      </c>
      <c r="C276" s="105">
        <f>C277</f>
        <v>102862.5</v>
      </c>
      <c r="D276" s="105">
        <f>D277</f>
        <v>110000</v>
      </c>
      <c r="E276" s="105">
        <f>E277</f>
        <v>0</v>
      </c>
      <c r="F276" s="293">
        <f t="shared" ref="F276:F291" si="92">E276/C276*100</f>
        <v>0</v>
      </c>
      <c r="G276" s="293">
        <f t="shared" si="91"/>
        <v>0</v>
      </c>
      <c r="H276" s="100"/>
      <c r="I276" s="100"/>
      <c r="J276" s="100"/>
      <c r="K276" s="100"/>
      <c r="L276" s="100"/>
      <c r="M276" s="100"/>
    </row>
    <row r="277" spans="1:13" x14ac:dyDescent="0.2">
      <c r="A277" s="57">
        <v>323</v>
      </c>
      <c r="B277" s="283" t="s">
        <v>11</v>
      </c>
      <c r="C277" s="105">
        <f t="shared" ref="C277:E277" si="93">C278</f>
        <v>102862.5</v>
      </c>
      <c r="D277" s="105">
        <f t="shared" si="93"/>
        <v>110000</v>
      </c>
      <c r="E277" s="105">
        <f t="shared" si="93"/>
        <v>0</v>
      </c>
      <c r="F277" s="293">
        <f t="shared" si="92"/>
        <v>0</v>
      </c>
      <c r="G277" s="293">
        <f t="shared" si="91"/>
        <v>0</v>
      </c>
      <c r="H277" s="100"/>
      <c r="I277" s="100"/>
      <c r="J277" s="100"/>
      <c r="K277" s="100"/>
      <c r="L277" s="100"/>
      <c r="M277" s="100"/>
    </row>
    <row r="278" spans="1:13" x14ac:dyDescent="0.2">
      <c r="A278" s="58">
        <v>3237</v>
      </c>
      <c r="B278" s="275" t="s">
        <v>13</v>
      </c>
      <c r="C278" s="270">
        <v>102862.5</v>
      </c>
      <c r="D278" s="270">
        <v>110000</v>
      </c>
      <c r="E278" s="270">
        <v>0</v>
      </c>
      <c r="F278" s="290">
        <f t="shared" si="92"/>
        <v>0</v>
      </c>
      <c r="G278" s="290">
        <f t="shared" si="91"/>
        <v>0</v>
      </c>
      <c r="H278" s="100"/>
      <c r="I278" s="100"/>
      <c r="J278" s="100"/>
      <c r="K278" s="100"/>
      <c r="L278" s="100"/>
      <c r="M278" s="100"/>
    </row>
    <row r="279" spans="1:13" x14ac:dyDescent="0.2">
      <c r="A279" s="60">
        <v>34</v>
      </c>
      <c r="B279" s="64" t="s">
        <v>15</v>
      </c>
      <c r="C279" s="105">
        <f t="shared" ref="C279:E279" si="94">C280</f>
        <v>33961.64</v>
      </c>
      <c r="D279" s="105">
        <f t="shared" si="94"/>
        <v>117000</v>
      </c>
      <c r="E279" s="105">
        <f t="shared" si="94"/>
        <v>7514.09</v>
      </c>
      <c r="F279" s="293">
        <f t="shared" si="92"/>
        <v>22.125227168063734</v>
      </c>
      <c r="G279" s="293">
        <f t="shared" si="91"/>
        <v>6.4222991452991458</v>
      </c>
      <c r="H279" s="100"/>
      <c r="I279" s="100"/>
      <c r="J279" s="100"/>
      <c r="K279" s="100"/>
      <c r="L279" s="100"/>
      <c r="M279" s="100"/>
    </row>
    <row r="280" spans="1:13" x14ac:dyDescent="0.2">
      <c r="A280" s="60">
        <v>343</v>
      </c>
      <c r="B280" s="64" t="s">
        <v>61</v>
      </c>
      <c r="C280" s="105">
        <f>C281+C282</f>
        <v>33961.64</v>
      </c>
      <c r="D280" s="105">
        <f>D281+D282</f>
        <v>117000</v>
      </c>
      <c r="E280" s="105">
        <f>E281+E282</f>
        <v>7514.09</v>
      </c>
      <c r="F280" s="293">
        <f t="shared" si="92"/>
        <v>22.125227168063734</v>
      </c>
      <c r="G280" s="293">
        <f t="shared" si="91"/>
        <v>6.4222991452991458</v>
      </c>
      <c r="H280" s="100"/>
      <c r="I280" s="100"/>
      <c r="J280" s="100"/>
      <c r="K280" s="100"/>
      <c r="L280" s="100"/>
      <c r="M280" s="100"/>
    </row>
    <row r="281" spans="1:13" x14ac:dyDescent="0.2">
      <c r="A281" s="58">
        <v>3431</v>
      </c>
      <c r="B281" s="275" t="s">
        <v>62</v>
      </c>
      <c r="C281" s="218">
        <v>145.9</v>
      </c>
      <c r="D281" s="218">
        <v>25000</v>
      </c>
      <c r="E281" s="218">
        <v>444.33</v>
      </c>
      <c r="F281" s="290">
        <f t="shared" si="92"/>
        <v>304.54420836189166</v>
      </c>
      <c r="G281" s="290">
        <f t="shared" si="91"/>
        <v>1.77732</v>
      </c>
      <c r="H281" s="100"/>
      <c r="I281" s="100"/>
      <c r="J281" s="100"/>
      <c r="K281" s="100"/>
      <c r="L281" s="100"/>
      <c r="M281" s="100"/>
    </row>
    <row r="282" spans="1:13" ht="25.5" x14ac:dyDescent="0.2">
      <c r="A282" s="58">
        <v>3432</v>
      </c>
      <c r="B282" s="275" t="s">
        <v>120</v>
      </c>
      <c r="C282" s="218">
        <v>33815.74</v>
      </c>
      <c r="D282" s="218">
        <v>92000</v>
      </c>
      <c r="E282" s="218">
        <v>7069.76</v>
      </c>
      <c r="F282" s="290">
        <f t="shared" si="92"/>
        <v>20.906713855737006</v>
      </c>
      <c r="G282" s="290">
        <f t="shared" si="91"/>
        <v>7.6845217391304343</v>
      </c>
      <c r="H282" s="100"/>
      <c r="I282" s="100"/>
      <c r="J282" s="100"/>
      <c r="K282" s="100"/>
      <c r="L282" s="100"/>
      <c r="M282" s="100"/>
    </row>
    <row r="283" spans="1:13" x14ac:dyDescent="0.2">
      <c r="A283" s="60">
        <v>38</v>
      </c>
      <c r="B283" s="64" t="s">
        <v>57</v>
      </c>
      <c r="C283" s="105">
        <f t="shared" ref="C283:E284" si="95">C284</f>
        <v>294600.58</v>
      </c>
      <c r="D283" s="105">
        <f t="shared" si="95"/>
        <v>9663000</v>
      </c>
      <c r="E283" s="105">
        <f t="shared" si="95"/>
        <v>4428227.8099999996</v>
      </c>
      <c r="F283" s="293" t="s">
        <v>156</v>
      </c>
      <c r="G283" s="293">
        <f t="shared" si="91"/>
        <v>45.826635723895265</v>
      </c>
      <c r="H283" s="100"/>
      <c r="I283" s="100"/>
      <c r="J283" s="100"/>
      <c r="K283" s="100"/>
      <c r="L283" s="100"/>
      <c r="M283" s="100"/>
    </row>
    <row r="284" spans="1:13" x14ac:dyDescent="0.2">
      <c r="A284" s="60">
        <v>386</v>
      </c>
      <c r="B284" s="267" t="s">
        <v>222</v>
      </c>
      <c r="C284" s="105">
        <f t="shared" si="95"/>
        <v>294600.58</v>
      </c>
      <c r="D284" s="105">
        <f t="shared" si="95"/>
        <v>9663000</v>
      </c>
      <c r="E284" s="105">
        <f t="shared" si="95"/>
        <v>4428227.8099999996</v>
      </c>
      <c r="F284" s="293" t="s">
        <v>156</v>
      </c>
      <c r="G284" s="293">
        <f t="shared" si="91"/>
        <v>45.826635723895265</v>
      </c>
      <c r="H284" s="100"/>
      <c r="I284" s="100"/>
      <c r="J284" s="100"/>
      <c r="K284" s="100"/>
      <c r="L284" s="100"/>
      <c r="M284" s="100"/>
    </row>
    <row r="285" spans="1:13" ht="25.5" x14ac:dyDescent="0.2">
      <c r="A285" s="58">
        <v>3861</v>
      </c>
      <c r="B285" s="275" t="s">
        <v>116</v>
      </c>
      <c r="C285" s="270">
        <v>294600.58</v>
      </c>
      <c r="D285" s="270">
        <v>9663000</v>
      </c>
      <c r="E285" s="270">
        <v>4428227.8099999996</v>
      </c>
      <c r="F285" s="290" t="s">
        <v>156</v>
      </c>
      <c r="G285" s="290">
        <f t="shared" si="91"/>
        <v>45.826635723895265</v>
      </c>
      <c r="H285" s="100"/>
      <c r="I285" s="100"/>
      <c r="J285" s="100"/>
      <c r="K285" s="100"/>
      <c r="L285" s="100"/>
      <c r="M285" s="100"/>
    </row>
    <row r="286" spans="1:13" x14ac:dyDescent="0.2">
      <c r="A286" s="68"/>
      <c r="B286" s="276"/>
      <c r="C286" s="277"/>
      <c r="D286" s="277"/>
      <c r="E286" s="277"/>
      <c r="F286" s="278"/>
      <c r="G286" s="278"/>
      <c r="H286" s="100"/>
      <c r="I286" s="100"/>
      <c r="J286" s="100"/>
      <c r="K286" s="100"/>
      <c r="L286" s="100"/>
      <c r="M286" s="100"/>
    </row>
    <row r="287" spans="1:13" x14ac:dyDescent="0.2">
      <c r="A287" s="60" t="s">
        <v>169</v>
      </c>
      <c r="B287" s="64" t="s">
        <v>158</v>
      </c>
      <c r="C287" s="105">
        <f t="shared" ref="C287:E289" si="96">C288</f>
        <v>2081270.97</v>
      </c>
      <c r="D287" s="105">
        <f t="shared" si="96"/>
        <v>8000000</v>
      </c>
      <c r="E287" s="105">
        <f t="shared" si="96"/>
        <v>2259737.65</v>
      </c>
      <c r="F287" s="187">
        <f t="shared" si="92"/>
        <v>108.57488921781291</v>
      </c>
      <c r="G287" s="187">
        <f>E287/D287*100</f>
        <v>28.246720624999998</v>
      </c>
      <c r="H287" s="100"/>
      <c r="I287" s="100"/>
      <c r="J287" s="100"/>
      <c r="K287" s="100"/>
      <c r="L287" s="100"/>
      <c r="M287" s="100"/>
    </row>
    <row r="288" spans="1:13" x14ac:dyDescent="0.2">
      <c r="A288" s="60">
        <v>3</v>
      </c>
      <c r="B288" s="269" t="s">
        <v>37</v>
      </c>
      <c r="C288" s="105">
        <f t="shared" si="96"/>
        <v>2081270.97</v>
      </c>
      <c r="D288" s="105">
        <f t="shared" si="96"/>
        <v>8000000</v>
      </c>
      <c r="E288" s="105">
        <f t="shared" si="96"/>
        <v>2259737.65</v>
      </c>
      <c r="F288" s="187">
        <f t="shared" si="92"/>
        <v>108.57488921781291</v>
      </c>
      <c r="G288" s="187">
        <f>E288/D288*100</f>
        <v>28.246720624999998</v>
      </c>
      <c r="H288" s="100"/>
      <c r="I288" s="100"/>
      <c r="J288" s="100"/>
      <c r="K288" s="100"/>
      <c r="L288" s="100"/>
      <c r="M288" s="100"/>
    </row>
    <row r="289" spans="1:13" x14ac:dyDescent="0.2">
      <c r="A289" s="57">
        <v>36</v>
      </c>
      <c r="B289" s="64" t="s">
        <v>165</v>
      </c>
      <c r="C289" s="105">
        <f t="shared" si="96"/>
        <v>2081270.97</v>
      </c>
      <c r="D289" s="105">
        <f t="shared" si="96"/>
        <v>8000000</v>
      </c>
      <c r="E289" s="105">
        <f t="shared" si="96"/>
        <v>2259737.65</v>
      </c>
      <c r="F289" s="187">
        <f t="shared" si="92"/>
        <v>108.57488921781291</v>
      </c>
      <c r="G289" s="187">
        <f>E289/D289*100</f>
        <v>28.246720624999998</v>
      </c>
      <c r="H289" s="100"/>
      <c r="I289" s="100"/>
      <c r="J289" s="100"/>
      <c r="K289" s="100"/>
      <c r="L289" s="100"/>
      <c r="M289" s="100"/>
    </row>
    <row r="290" spans="1:13" x14ac:dyDescent="0.2">
      <c r="A290" s="57">
        <v>363</v>
      </c>
      <c r="B290" s="114" t="s">
        <v>112</v>
      </c>
      <c r="C290" s="105">
        <f>C291</f>
        <v>2081270.97</v>
      </c>
      <c r="D290" s="105">
        <f>D291</f>
        <v>8000000</v>
      </c>
      <c r="E290" s="105">
        <f>E291</f>
        <v>2259737.65</v>
      </c>
      <c r="F290" s="187">
        <f t="shared" si="92"/>
        <v>108.57488921781291</v>
      </c>
      <c r="G290" s="187">
        <f>E290/D290*100</f>
        <v>28.246720624999998</v>
      </c>
      <c r="H290" s="100"/>
      <c r="I290" s="100"/>
      <c r="J290" s="100"/>
      <c r="K290" s="100"/>
      <c r="L290" s="100"/>
      <c r="M290" s="100"/>
    </row>
    <row r="291" spans="1:13" x14ac:dyDescent="0.2">
      <c r="A291" s="58">
        <v>3632</v>
      </c>
      <c r="B291" s="275" t="s">
        <v>113</v>
      </c>
      <c r="C291" s="270">
        <v>2081270.97</v>
      </c>
      <c r="D291" s="270">
        <v>8000000</v>
      </c>
      <c r="E291" s="270">
        <v>2259737.65</v>
      </c>
      <c r="F291" s="271">
        <f t="shared" si="92"/>
        <v>108.57488921781291</v>
      </c>
      <c r="G291" s="271">
        <f>E291/D291*100</f>
        <v>28.246720624999998</v>
      </c>
      <c r="H291" s="100"/>
      <c r="I291" s="100"/>
      <c r="J291" s="100"/>
      <c r="K291" s="100"/>
      <c r="L291" s="100"/>
      <c r="M291" s="100"/>
    </row>
    <row r="292" spans="1:13" x14ac:dyDescent="0.2">
      <c r="A292" s="58"/>
      <c r="B292" s="275"/>
      <c r="C292" s="270"/>
      <c r="D292" s="270"/>
      <c r="E292" s="270"/>
      <c r="F292" s="271"/>
      <c r="G292" s="271"/>
      <c r="H292" s="100"/>
      <c r="I292" s="100"/>
      <c r="J292" s="100"/>
      <c r="K292" s="100"/>
      <c r="L292" s="100"/>
      <c r="M292" s="100"/>
    </row>
    <row r="293" spans="1:13" ht="25.5" x14ac:dyDescent="0.2">
      <c r="A293" s="60" t="s">
        <v>238</v>
      </c>
      <c r="B293" s="64" t="s">
        <v>239</v>
      </c>
      <c r="C293" s="105">
        <f t="shared" ref="C293:E296" si="97">C294</f>
        <v>0</v>
      </c>
      <c r="D293" s="105">
        <f t="shared" si="97"/>
        <v>20000000</v>
      </c>
      <c r="E293" s="105">
        <f t="shared" si="97"/>
        <v>0</v>
      </c>
      <c r="F293" s="293" t="s">
        <v>156</v>
      </c>
      <c r="G293" s="293">
        <f>E293/D293*100</f>
        <v>0</v>
      </c>
      <c r="H293" s="100"/>
      <c r="I293" s="100"/>
      <c r="J293" s="100"/>
      <c r="K293" s="100"/>
      <c r="L293" s="100"/>
      <c r="M293" s="100"/>
    </row>
    <row r="294" spans="1:13" x14ac:dyDescent="0.2">
      <c r="A294" s="57">
        <v>3</v>
      </c>
      <c r="B294" s="269" t="s">
        <v>37</v>
      </c>
      <c r="C294" s="105">
        <f t="shared" si="97"/>
        <v>0</v>
      </c>
      <c r="D294" s="105">
        <f t="shared" si="97"/>
        <v>20000000</v>
      </c>
      <c r="E294" s="105">
        <f t="shared" si="97"/>
        <v>0</v>
      </c>
      <c r="F294" s="293" t="s">
        <v>156</v>
      </c>
      <c r="G294" s="293">
        <f>E294/D294*100</f>
        <v>0</v>
      </c>
      <c r="H294" s="100"/>
      <c r="I294" s="100"/>
      <c r="J294" s="100"/>
      <c r="K294" s="100"/>
      <c r="L294" s="100"/>
      <c r="M294" s="100"/>
    </row>
    <row r="295" spans="1:13" x14ac:dyDescent="0.2">
      <c r="A295" s="57">
        <v>36</v>
      </c>
      <c r="B295" s="64" t="s">
        <v>163</v>
      </c>
      <c r="C295" s="105">
        <f t="shared" si="97"/>
        <v>0</v>
      </c>
      <c r="D295" s="105">
        <f t="shared" si="97"/>
        <v>20000000</v>
      </c>
      <c r="E295" s="105">
        <f t="shared" si="97"/>
        <v>0</v>
      </c>
      <c r="F295" s="293" t="s">
        <v>156</v>
      </c>
      <c r="G295" s="293">
        <f>E295/D295*100</f>
        <v>0</v>
      </c>
      <c r="H295" s="100"/>
      <c r="I295" s="100"/>
      <c r="J295" s="100"/>
      <c r="K295" s="100"/>
      <c r="L295" s="100"/>
      <c r="M295" s="100"/>
    </row>
    <row r="296" spans="1:13" x14ac:dyDescent="0.2">
      <c r="A296" s="57">
        <v>363</v>
      </c>
      <c r="B296" s="114" t="s">
        <v>112</v>
      </c>
      <c r="C296" s="105">
        <f t="shared" si="97"/>
        <v>0</v>
      </c>
      <c r="D296" s="105">
        <f t="shared" si="97"/>
        <v>20000000</v>
      </c>
      <c r="E296" s="105">
        <f t="shared" si="97"/>
        <v>0</v>
      </c>
      <c r="F296" s="293" t="s">
        <v>156</v>
      </c>
      <c r="G296" s="293">
        <f>E296/D296*100</f>
        <v>0</v>
      </c>
      <c r="H296" s="100"/>
      <c r="I296" s="100"/>
      <c r="J296" s="100"/>
      <c r="K296" s="100"/>
      <c r="L296" s="100"/>
      <c r="M296" s="100"/>
    </row>
    <row r="297" spans="1:13" x14ac:dyDescent="0.2">
      <c r="A297" s="68" t="s">
        <v>18</v>
      </c>
      <c r="B297" s="112" t="s">
        <v>113</v>
      </c>
      <c r="C297" s="270">
        <v>0</v>
      </c>
      <c r="D297" s="270">
        <v>20000000</v>
      </c>
      <c r="E297" s="270">
        <v>0</v>
      </c>
      <c r="F297" s="290" t="s">
        <v>156</v>
      </c>
      <c r="G297" s="290">
        <f>E297/D297*100</f>
        <v>0</v>
      </c>
      <c r="H297" s="100"/>
      <c r="I297" s="100"/>
      <c r="J297" s="100"/>
      <c r="K297" s="100"/>
      <c r="L297" s="100"/>
      <c r="M297" s="100"/>
    </row>
    <row r="298" spans="1:13" x14ac:dyDescent="0.2">
      <c r="A298" s="68"/>
      <c r="B298" s="112"/>
      <c r="C298" s="270"/>
      <c r="D298" s="270"/>
      <c r="E298" s="270"/>
      <c r="F298" s="290"/>
      <c r="G298" s="290"/>
      <c r="H298" s="100"/>
      <c r="I298" s="100"/>
      <c r="J298" s="100"/>
      <c r="K298" s="100"/>
      <c r="L298" s="100"/>
      <c r="M298" s="100"/>
    </row>
    <row r="299" spans="1:13" ht="25.5" x14ac:dyDescent="0.2">
      <c r="A299" s="60" t="s">
        <v>186</v>
      </c>
      <c r="B299" s="64" t="s">
        <v>187</v>
      </c>
      <c r="C299" s="105">
        <f t="shared" ref="C299:E302" si="98">C300</f>
        <v>0</v>
      </c>
      <c r="D299" s="105">
        <f t="shared" si="98"/>
        <v>6900000</v>
      </c>
      <c r="E299" s="105">
        <f t="shared" si="98"/>
        <v>0</v>
      </c>
      <c r="F299" s="293" t="s">
        <v>156</v>
      </c>
      <c r="G299" s="293">
        <f>E299/D299*100</f>
        <v>0</v>
      </c>
      <c r="H299" s="100"/>
      <c r="I299" s="100"/>
      <c r="J299" s="100"/>
      <c r="K299" s="100"/>
      <c r="L299" s="100"/>
      <c r="M299" s="100"/>
    </row>
    <row r="300" spans="1:13" x14ac:dyDescent="0.2">
      <c r="A300" s="57">
        <v>3</v>
      </c>
      <c r="B300" s="269" t="s">
        <v>37</v>
      </c>
      <c r="C300" s="105">
        <f>C301</f>
        <v>0</v>
      </c>
      <c r="D300" s="105">
        <f>D301</f>
        <v>6900000</v>
      </c>
      <c r="E300" s="105">
        <f>E301</f>
        <v>0</v>
      </c>
      <c r="F300" s="293" t="s">
        <v>156</v>
      </c>
      <c r="G300" s="293">
        <f>E300/D300*100</f>
        <v>0</v>
      </c>
      <c r="H300" s="100"/>
      <c r="I300" s="100"/>
      <c r="J300" s="100"/>
      <c r="K300" s="100"/>
      <c r="L300" s="100"/>
      <c r="M300" s="100"/>
    </row>
    <row r="301" spans="1:13" x14ac:dyDescent="0.2">
      <c r="A301" s="57">
        <v>36</v>
      </c>
      <c r="B301" s="64" t="s">
        <v>163</v>
      </c>
      <c r="C301" s="105">
        <f t="shared" si="98"/>
        <v>0</v>
      </c>
      <c r="D301" s="105">
        <f t="shared" si="98"/>
        <v>6900000</v>
      </c>
      <c r="E301" s="105">
        <f t="shared" si="98"/>
        <v>0</v>
      </c>
      <c r="F301" s="293" t="s">
        <v>156</v>
      </c>
      <c r="G301" s="293">
        <f>E301/D301*100</f>
        <v>0</v>
      </c>
      <c r="H301" s="100"/>
      <c r="I301" s="100"/>
      <c r="J301" s="100"/>
      <c r="K301" s="100"/>
      <c r="L301" s="100"/>
      <c r="M301" s="100"/>
    </row>
    <row r="302" spans="1:13" x14ac:dyDescent="0.2">
      <c r="A302" s="57">
        <v>363</v>
      </c>
      <c r="B302" s="114" t="s">
        <v>112</v>
      </c>
      <c r="C302" s="105">
        <f t="shared" si="98"/>
        <v>0</v>
      </c>
      <c r="D302" s="105">
        <f t="shared" si="98"/>
        <v>6900000</v>
      </c>
      <c r="E302" s="105">
        <f t="shared" si="98"/>
        <v>0</v>
      </c>
      <c r="F302" s="293" t="s">
        <v>156</v>
      </c>
      <c r="G302" s="293">
        <f>E302/D302*100</f>
        <v>0</v>
      </c>
      <c r="H302" s="100"/>
      <c r="I302" s="100"/>
      <c r="J302" s="100"/>
      <c r="K302" s="100"/>
      <c r="L302" s="100"/>
      <c r="M302" s="100"/>
    </row>
    <row r="303" spans="1:13" x14ac:dyDescent="0.2">
      <c r="A303" s="68" t="s">
        <v>18</v>
      </c>
      <c r="B303" s="112" t="s">
        <v>113</v>
      </c>
      <c r="C303" s="270">
        <v>0</v>
      </c>
      <c r="D303" s="270">
        <v>6900000</v>
      </c>
      <c r="E303" s="270">
        <v>0</v>
      </c>
      <c r="F303" s="290" t="s">
        <v>156</v>
      </c>
      <c r="G303" s="290">
        <f>E303/D303*100</f>
        <v>0</v>
      </c>
      <c r="H303" s="100"/>
      <c r="I303" s="100"/>
      <c r="J303" s="100"/>
      <c r="K303" s="100"/>
      <c r="L303" s="100"/>
      <c r="M303" s="100"/>
    </row>
    <row r="304" spans="1:13" x14ac:dyDescent="0.2">
      <c r="A304" s="68"/>
      <c r="B304" s="112"/>
      <c r="C304" s="270"/>
      <c r="D304" s="270"/>
      <c r="E304" s="270"/>
      <c r="F304" s="290"/>
      <c r="G304" s="290"/>
      <c r="H304" s="100"/>
      <c r="I304" s="100"/>
      <c r="J304" s="100"/>
      <c r="K304" s="100"/>
      <c r="L304" s="100"/>
      <c r="M304" s="100"/>
    </row>
    <row r="305" spans="1:13" ht="25.5" x14ac:dyDescent="0.2">
      <c r="A305" s="60" t="s">
        <v>209</v>
      </c>
      <c r="B305" s="64" t="s">
        <v>206</v>
      </c>
      <c r="C305" s="105">
        <f t="shared" ref="C305:E307" si="99">C306</f>
        <v>66232.45</v>
      </c>
      <c r="D305" s="105">
        <f t="shared" si="99"/>
        <v>16450000</v>
      </c>
      <c r="E305" s="105">
        <f t="shared" si="99"/>
        <v>1824117.48</v>
      </c>
      <c r="F305" s="187" t="s">
        <v>156</v>
      </c>
      <c r="G305" s="187">
        <f>E305/D305*100</f>
        <v>11.088860060790273</v>
      </c>
      <c r="H305" s="100"/>
      <c r="I305" s="100"/>
      <c r="J305" s="100"/>
      <c r="K305" s="100"/>
      <c r="L305" s="100"/>
      <c r="M305" s="100"/>
    </row>
    <row r="306" spans="1:13" x14ac:dyDescent="0.2">
      <c r="A306" s="60">
        <v>3</v>
      </c>
      <c r="B306" s="269" t="s">
        <v>37</v>
      </c>
      <c r="C306" s="105">
        <f t="shared" si="99"/>
        <v>66232.45</v>
      </c>
      <c r="D306" s="105">
        <f t="shared" si="99"/>
        <v>16450000</v>
      </c>
      <c r="E306" s="105">
        <f t="shared" si="99"/>
        <v>1824117.48</v>
      </c>
      <c r="F306" s="187" t="s">
        <v>156</v>
      </c>
      <c r="G306" s="187">
        <f>E306/D306*100</f>
        <v>11.088860060790273</v>
      </c>
      <c r="H306" s="100"/>
      <c r="I306" s="100"/>
      <c r="J306" s="100"/>
      <c r="K306" s="100"/>
      <c r="L306" s="100"/>
      <c r="M306" s="100"/>
    </row>
    <row r="307" spans="1:13" x14ac:dyDescent="0.2">
      <c r="A307" s="57">
        <v>36</v>
      </c>
      <c r="B307" s="64" t="s">
        <v>165</v>
      </c>
      <c r="C307" s="105">
        <f t="shared" si="99"/>
        <v>66232.45</v>
      </c>
      <c r="D307" s="105">
        <f t="shared" si="99"/>
        <v>16450000</v>
      </c>
      <c r="E307" s="105">
        <f t="shared" si="99"/>
        <v>1824117.48</v>
      </c>
      <c r="F307" s="187" t="s">
        <v>156</v>
      </c>
      <c r="G307" s="187">
        <f>E307/D307*100</f>
        <v>11.088860060790273</v>
      </c>
      <c r="H307" s="100"/>
      <c r="I307" s="100"/>
      <c r="J307" s="100"/>
      <c r="K307" s="100"/>
      <c r="L307" s="100"/>
      <c r="M307" s="100"/>
    </row>
    <row r="308" spans="1:13" x14ac:dyDescent="0.2">
      <c r="A308" s="57">
        <v>363</v>
      </c>
      <c r="B308" s="114" t="s">
        <v>112</v>
      </c>
      <c r="C308" s="105">
        <f>C309</f>
        <v>66232.45</v>
      </c>
      <c r="D308" s="105">
        <f>D309</f>
        <v>16450000</v>
      </c>
      <c r="E308" s="105">
        <f>E309</f>
        <v>1824117.48</v>
      </c>
      <c r="F308" s="187" t="s">
        <v>156</v>
      </c>
      <c r="G308" s="187">
        <f>E308/D308*100</f>
        <v>11.088860060790273</v>
      </c>
      <c r="H308" s="100"/>
      <c r="I308" s="100"/>
      <c r="J308" s="100"/>
      <c r="K308" s="100"/>
      <c r="L308" s="100"/>
      <c r="M308" s="100"/>
    </row>
    <row r="309" spans="1:13" x14ac:dyDescent="0.2">
      <c r="A309" s="58">
        <v>3632</v>
      </c>
      <c r="B309" s="275" t="s">
        <v>113</v>
      </c>
      <c r="C309" s="270">
        <v>66232.45</v>
      </c>
      <c r="D309" s="270">
        <v>16450000</v>
      </c>
      <c r="E309" s="270">
        <v>1824117.48</v>
      </c>
      <c r="F309" s="271" t="s">
        <v>156</v>
      </c>
      <c r="G309" s="271">
        <f>E309/D309*100</f>
        <v>11.088860060790273</v>
      </c>
      <c r="H309" s="100"/>
      <c r="I309" s="100"/>
      <c r="J309" s="100"/>
      <c r="K309" s="100"/>
      <c r="L309" s="100"/>
      <c r="M309" s="100"/>
    </row>
    <row r="310" spans="1:13" x14ac:dyDescent="0.2">
      <c r="A310" s="68"/>
      <c r="B310" s="112"/>
      <c r="C310" s="270"/>
      <c r="D310" s="270"/>
      <c r="E310" s="270"/>
      <c r="F310" s="290"/>
      <c r="G310" s="290"/>
      <c r="H310" s="100"/>
      <c r="I310" s="100"/>
      <c r="J310" s="100"/>
      <c r="K310" s="100"/>
      <c r="L310" s="100"/>
      <c r="M310" s="100"/>
    </row>
    <row r="311" spans="1:13" ht="25.5" x14ac:dyDescent="0.2">
      <c r="A311" s="60" t="s">
        <v>224</v>
      </c>
      <c r="B311" s="64" t="s">
        <v>225</v>
      </c>
      <c r="C311" s="105">
        <f>C312</f>
        <v>0</v>
      </c>
      <c r="D311" s="105">
        <f>D312</f>
        <v>19000000</v>
      </c>
      <c r="E311" s="105">
        <f>E312</f>
        <v>388128.62</v>
      </c>
      <c r="F311" s="187" t="s">
        <v>156</v>
      </c>
      <c r="G311" s="187">
        <f t="shared" ref="G311:G319" si="100">E311/D311*100</f>
        <v>2.0427822105263158</v>
      </c>
      <c r="H311" s="100"/>
      <c r="I311" s="100"/>
      <c r="J311" s="100"/>
      <c r="K311" s="100"/>
      <c r="L311" s="100"/>
      <c r="M311" s="100"/>
    </row>
    <row r="312" spans="1:13" x14ac:dyDescent="0.2">
      <c r="A312" s="60">
        <v>3</v>
      </c>
      <c r="B312" s="269" t="s">
        <v>37</v>
      </c>
      <c r="C312" s="105">
        <f>C313+C317</f>
        <v>0</v>
      </c>
      <c r="D312" s="105">
        <f>D313+D317</f>
        <v>19000000</v>
      </c>
      <c r="E312" s="105">
        <f>E313+E317</f>
        <v>388128.62</v>
      </c>
      <c r="F312" s="187" t="s">
        <v>156</v>
      </c>
      <c r="G312" s="187">
        <f t="shared" si="100"/>
        <v>2.0427822105263158</v>
      </c>
      <c r="H312" s="100"/>
      <c r="I312" s="100"/>
      <c r="J312" s="100"/>
      <c r="K312" s="100"/>
      <c r="L312" s="100"/>
      <c r="M312" s="100"/>
    </row>
    <row r="313" spans="1:13" x14ac:dyDescent="0.2">
      <c r="A313" s="57">
        <v>36</v>
      </c>
      <c r="B313" s="64" t="s">
        <v>165</v>
      </c>
      <c r="C313" s="105">
        <f t="shared" ref="C313:E313" si="101">C314</f>
        <v>0</v>
      </c>
      <c r="D313" s="105">
        <f t="shared" si="101"/>
        <v>18600000</v>
      </c>
      <c r="E313" s="105">
        <f t="shared" si="101"/>
        <v>388128.62</v>
      </c>
      <c r="F313" s="187" t="s">
        <v>156</v>
      </c>
      <c r="G313" s="187">
        <f t="shared" si="100"/>
        <v>2.0867130107526881</v>
      </c>
      <c r="H313" s="100"/>
      <c r="I313" s="100"/>
      <c r="J313" s="100"/>
      <c r="K313" s="100"/>
      <c r="L313" s="100"/>
      <c r="M313" s="100"/>
    </row>
    <row r="314" spans="1:13" x14ac:dyDescent="0.2">
      <c r="A314" s="57">
        <v>363</v>
      </c>
      <c r="B314" s="114" t="s">
        <v>112</v>
      </c>
      <c r="C314" s="105">
        <f>C315+C316</f>
        <v>0</v>
      </c>
      <c r="D314" s="105">
        <f>D315+D316</f>
        <v>18600000</v>
      </c>
      <c r="E314" s="105">
        <f>E315+E316</f>
        <v>388128.62</v>
      </c>
      <c r="F314" s="187" t="s">
        <v>156</v>
      </c>
      <c r="G314" s="187">
        <f t="shared" si="100"/>
        <v>2.0867130107526881</v>
      </c>
      <c r="H314" s="100"/>
      <c r="I314" s="100"/>
      <c r="J314" s="100"/>
      <c r="K314" s="100"/>
      <c r="L314" s="100"/>
      <c r="M314" s="100"/>
    </row>
    <row r="315" spans="1:13" x14ac:dyDescent="0.2">
      <c r="A315" s="58">
        <v>3631</v>
      </c>
      <c r="B315" s="245" t="s">
        <v>138</v>
      </c>
      <c r="C315" s="270">
        <v>0</v>
      </c>
      <c r="D315" s="270">
        <v>1600000</v>
      </c>
      <c r="E315" s="270">
        <v>0</v>
      </c>
      <c r="F315" s="271" t="s">
        <v>156</v>
      </c>
      <c r="G315" s="271">
        <f t="shared" si="100"/>
        <v>0</v>
      </c>
      <c r="H315" s="100"/>
      <c r="I315" s="100"/>
      <c r="J315" s="100"/>
      <c r="K315" s="100"/>
      <c r="L315" s="100"/>
      <c r="M315" s="100"/>
    </row>
    <row r="316" spans="1:13" x14ac:dyDescent="0.2">
      <c r="A316" s="58">
        <v>3632</v>
      </c>
      <c r="B316" s="245" t="s">
        <v>113</v>
      </c>
      <c r="C316" s="289">
        <v>0</v>
      </c>
      <c r="D316" s="289">
        <v>17000000</v>
      </c>
      <c r="E316" s="289">
        <v>388128.62</v>
      </c>
      <c r="F316" s="271" t="s">
        <v>156</v>
      </c>
      <c r="G316" s="271">
        <f t="shared" si="100"/>
        <v>2.2831095294117647</v>
      </c>
      <c r="H316" s="100"/>
      <c r="I316" s="100"/>
      <c r="J316" s="100"/>
      <c r="K316" s="100"/>
      <c r="L316" s="100"/>
      <c r="M316" s="100"/>
    </row>
    <row r="317" spans="1:13" x14ac:dyDescent="0.2">
      <c r="A317" s="60">
        <v>38</v>
      </c>
      <c r="B317" s="64" t="s">
        <v>57</v>
      </c>
      <c r="C317" s="292">
        <f t="shared" ref="C317:E318" si="102">C318</f>
        <v>0</v>
      </c>
      <c r="D317" s="292">
        <f t="shared" si="102"/>
        <v>400000</v>
      </c>
      <c r="E317" s="292">
        <f t="shared" si="102"/>
        <v>0</v>
      </c>
      <c r="F317" s="187" t="s">
        <v>156</v>
      </c>
      <c r="G317" s="187">
        <f t="shared" si="100"/>
        <v>0</v>
      </c>
      <c r="H317" s="100"/>
      <c r="I317" s="100"/>
      <c r="J317" s="100"/>
      <c r="K317" s="100"/>
      <c r="L317" s="100"/>
      <c r="M317" s="100"/>
    </row>
    <row r="318" spans="1:13" x14ac:dyDescent="0.2">
      <c r="A318" s="60">
        <v>381</v>
      </c>
      <c r="B318" s="114" t="s">
        <v>36</v>
      </c>
      <c r="C318" s="292">
        <f t="shared" si="102"/>
        <v>0</v>
      </c>
      <c r="D318" s="292">
        <f t="shared" si="102"/>
        <v>400000</v>
      </c>
      <c r="E318" s="292">
        <f t="shared" si="102"/>
        <v>0</v>
      </c>
      <c r="F318" s="187" t="s">
        <v>156</v>
      </c>
      <c r="G318" s="187">
        <f t="shared" si="100"/>
        <v>0</v>
      </c>
      <c r="H318" s="100"/>
      <c r="I318" s="100"/>
      <c r="J318" s="100"/>
      <c r="K318" s="100"/>
      <c r="L318" s="100"/>
      <c r="M318" s="100"/>
    </row>
    <row r="319" spans="1:13" x14ac:dyDescent="0.2">
      <c r="A319" s="58">
        <v>3811</v>
      </c>
      <c r="B319" s="245" t="s">
        <v>19</v>
      </c>
      <c r="C319" s="289">
        <v>0</v>
      </c>
      <c r="D319" s="289">
        <v>400000</v>
      </c>
      <c r="E319" s="289">
        <v>0</v>
      </c>
      <c r="F319" s="271" t="s">
        <v>156</v>
      </c>
      <c r="G319" s="271">
        <f t="shared" si="100"/>
        <v>0</v>
      </c>
      <c r="H319" s="100"/>
      <c r="I319" s="100"/>
      <c r="J319" s="100"/>
      <c r="K319" s="100"/>
      <c r="L319" s="100"/>
      <c r="M319" s="100"/>
    </row>
    <row r="320" spans="1:13" x14ac:dyDescent="0.2">
      <c r="A320" s="58"/>
      <c r="B320" s="275"/>
      <c r="C320" s="270"/>
      <c r="D320" s="270"/>
      <c r="E320" s="270"/>
      <c r="F320" s="271"/>
      <c r="G320" s="271"/>
      <c r="H320" s="100"/>
      <c r="I320" s="100"/>
      <c r="J320" s="100"/>
      <c r="K320" s="100"/>
      <c r="L320" s="100"/>
      <c r="M320" s="100"/>
    </row>
    <row r="321" spans="1:13" ht="25.5" x14ac:dyDescent="0.2">
      <c r="A321" s="60" t="s">
        <v>230</v>
      </c>
      <c r="B321" s="64" t="s">
        <v>228</v>
      </c>
      <c r="C321" s="105">
        <f>C322</f>
        <v>0</v>
      </c>
      <c r="D321" s="105">
        <f>D322</f>
        <v>3300000</v>
      </c>
      <c r="E321" s="105">
        <f>E322</f>
        <v>0</v>
      </c>
      <c r="F321" s="187" t="s">
        <v>156</v>
      </c>
      <c r="G321" s="187">
        <f t="shared" ref="G321:G328" si="103">E321/D321*100</f>
        <v>0</v>
      </c>
      <c r="H321" s="100"/>
      <c r="I321" s="100"/>
      <c r="J321" s="100"/>
      <c r="K321" s="100"/>
      <c r="L321" s="100"/>
      <c r="M321" s="100"/>
    </row>
    <row r="322" spans="1:13" x14ac:dyDescent="0.2">
      <c r="A322" s="60">
        <v>3</v>
      </c>
      <c r="B322" s="269" t="s">
        <v>37</v>
      </c>
      <c r="C322" s="105">
        <f>C323+C326</f>
        <v>0</v>
      </c>
      <c r="D322" s="105">
        <f>D323+D326</f>
        <v>3300000</v>
      </c>
      <c r="E322" s="105">
        <f>E323+E326</f>
        <v>0</v>
      </c>
      <c r="F322" s="187" t="s">
        <v>156</v>
      </c>
      <c r="G322" s="187">
        <f t="shared" si="103"/>
        <v>0</v>
      </c>
      <c r="H322" s="100"/>
      <c r="I322" s="100"/>
      <c r="J322" s="100"/>
      <c r="K322" s="100"/>
      <c r="L322" s="100"/>
      <c r="M322" s="100"/>
    </row>
    <row r="323" spans="1:13" x14ac:dyDescent="0.2">
      <c r="A323" s="60">
        <v>32</v>
      </c>
      <c r="B323" s="272" t="s">
        <v>3</v>
      </c>
      <c r="C323" s="105">
        <f t="shared" ref="C323:E324" si="104">C324</f>
        <v>0</v>
      </c>
      <c r="D323" s="105">
        <f t="shared" si="104"/>
        <v>500000</v>
      </c>
      <c r="E323" s="105">
        <f t="shared" si="104"/>
        <v>0</v>
      </c>
      <c r="F323" s="187" t="s">
        <v>156</v>
      </c>
      <c r="G323" s="187">
        <f t="shared" si="103"/>
        <v>0</v>
      </c>
      <c r="H323" s="100"/>
      <c r="I323" s="100"/>
      <c r="J323" s="100"/>
      <c r="K323" s="100"/>
      <c r="L323" s="100"/>
      <c r="M323" s="100"/>
    </row>
    <row r="324" spans="1:13" x14ac:dyDescent="0.2">
      <c r="A324" s="60">
        <v>323</v>
      </c>
      <c r="B324" s="269" t="s">
        <v>11</v>
      </c>
      <c r="C324" s="105">
        <f t="shared" si="104"/>
        <v>0</v>
      </c>
      <c r="D324" s="105">
        <f t="shared" si="104"/>
        <v>500000</v>
      </c>
      <c r="E324" s="105">
        <f t="shared" si="104"/>
        <v>0</v>
      </c>
      <c r="F324" s="187" t="s">
        <v>156</v>
      </c>
      <c r="G324" s="187">
        <f t="shared" si="103"/>
        <v>0</v>
      </c>
      <c r="H324" s="100"/>
      <c r="I324" s="100"/>
      <c r="J324" s="100"/>
      <c r="K324" s="100"/>
      <c r="L324" s="100"/>
      <c r="M324" s="100"/>
    </row>
    <row r="325" spans="1:13" x14ac:dyDescent="0.2">
      <c r="A325" s="58">
        <v>3237</v>
      </c>
      <c r="B325" s="275" t="s">
        <v>13</v>
      </c>
      <c r="C325" s="270">
        <v>0</v>
      </c>
      <c r="D325" s="270">
        <v>500000</v>
      </c>
      <c r="E325" s="270">
        <v>0</v>
      </c>
      <c r="F325" s="271" t="s">
        <v>156</v>
      </c>
      <c r="G325" s="271">
        <f t="shared" si="103"/>
        <v>0</v>
      </c>
      <c r="H325" s="100"/>
      <c r="I325" s="100"/>
      <c r="J325" s="100"/>
      <c r="K325" s="100"/>
      <c r="L325" s="100"/>
      <c r="M325" s="100"/>
    </row>
    <row r="326" spans="1:13" x14ac:dyDescent="0.2">
      <c r="A326" s="60">
        <v>35</v>
      </c>
      <c r="B326" s="272" t="s">
        <v>16</v>
      </c>
      <c r="C326" s="105">
        <f t="shared" ref="C326:E327" si="105">C327</f>
        <v>0</v>
      </c>
      <c r="D326" s="105">
        <f t="shared" si="105"/>
        <v>2800000</v>
      </c>
      <c r="E326" s="105">
        <f t="shared" si="105"/>
        <v>0</v>
      </c>
      <c r="F326" s="187" t="s">
        <v>156</v>
      </c>
      <c r="G326" s="187">
        <f t="shared" si="103"/>
        <v>0</v>
      </c>
      <c r="H326" s="100"/>
      <c r="I326" s="100"/>
      <c r="J326" s="100"/>
      <c r="K326" s="100"/>
      <c r="L326" s="100"/>
      <c r="M326" s="100"/>
    </row>
    <row r="327" spans="1:13" ht="25.5" x14ac:dyDescent="0.2">
      <c r="A327" s="57">
        <v>352</v>
      </c>
      <c r="B327" s="269" t="s">
        <v>214</v>
      </c>
      <c r="C327" s="105">
        <f t="shared" si="105"/>
        <v>0</v>
      </c>
      <c r="D327" s="105">
        <f t="shared" si="105"/>
        <v>2800000</v>
      </c>
      <c r="E327" s="105">
        <f t="shared" si="105"/>
        <v>0</v>
      </c>
      <c r="F327" s="187" t="s">
        <v>156</v>
      </c>
      <c r="G327" s="187">
        <f t="shared" si="103"/>
        <v>0</v>
      </c>
      <c r="H327" s="100"/>
      <c r="I327" s="100"/>
      <c r="J327" s="100"/>
      <c r="K327" s="100"/>
      <c r="L327" s="100"/>
      <c r="M327" s="100"/>
    </row>
    <row r="328" spans="1:13" ht="25.5" x14ac:dyDescent="0.2">
      <c r="A328" s="58">
        <v>3522</v>
      </c>
      <c r="B328" s="291" t="s">
        <v>215</v>
      </c>
      <c r="C328" s="270">
        <v>0</v>
      </c>
      <c r="D328" s="270">
        <v>2800000</v>
      </c>
      <c r="E328" s="270">
        <v>0</v>
      </c>
      <c r="F328" s="271" t="s">
        <v>156</v>
      </c>
      <c r="G328" s="271">
        <f t="shared" si="103"/>
        <v>0</v>
      </c>
      <c r="H328" s="100"/>
      <c r="I328" s="100"/>
      <c r="J328" s="100"/>
      <c r="K328" s="100"/>
      <c r="L328" s="100"/>
      <c r="M328" s="100"/>
    </row>
    <row r="329" spans="1:13" x14ac:dyDescent="0.2">
      <c r="A329" s="58"/>
      <c r="B329" s="291"/>
      <c r="C329" s="270"/>
      <c r="D329" s="270"/>
      <c r="E329" s="270"/>
      <c r="F329" s="271"/>
      <c r="G329" s="271"/>
      <c r="H329" s="100"/>
      <c r="I329" s="100"/>
      <c r="J329" s="100"/>
      <c r="K329" s="100"/>
      <c r="L329" s="100"/>
      <c r="M329" s="100"/>
    </row>
    <row r="330" spans="1:13" x14ac:dyDescent="0.2">
      <c r="A330" s="60" t="s">
        <v>240</v>
      </c>
      <c r="B330" s="64" t="s">
        <v>241</v>
      </c>
      <c r="C330" s="105">
        <f>C331+C335</f>
        <v>0</v>
      </c>
      <c r="D330" s="105">
        <f>D331+D335</f>
        <v>376000000</v>
      </c>
      <c r="E330" s="105">
        <f>E331+E335</f>
        <v>0</v>
      </c>
      <c r="F330" s="187" t="s">
        <v>156</v>
      </c>
      <c r="G330" s="187">
        <f t="shared" ref="G330:G338" si="106">E330/D330*100</f>
        <v>0</v>
      </c>
      <c r="H330" s="100"/>
      <c r="I330" s="100"/>
      <c r="J330" s="100"/>
      <c r="K330" s="100"/>
      <c r="L330" s="100"/>
      <c r="M330" s="100"/>
    </row>
    <row r="331" spans="1:13" x14ac:dyDescent="0.2">
      <c r="A331" s="60">
        <v>3</v>
      </c>
      <c r="B331" s="269" t="s">
        <v>37</v>
      </c>
      <c r="C331" s="105">
        <f t="shared" ref="C331:E333" si="107">C332</f>
        <v>0</v>
      </c>
      <c r="D331" s="105">
        <f t="shared" si="107"/>
        <v>4000000</v>
      </c>
      <c r="E331" s="105">
        <f t="shared" si="107"/>
        <v>0</v>
      </c>
      <c r="F331" s="187" t="s">
        <v>156</v>
      </c>
      <c r="G331" s="187">
        <f t="shared" si="106"/>
        <v>0</v>
      </c>
      <c r="H331" s="100"/>
      <c r="I331" s="100"/>
      <c r="J331" s="100"/>
      <c r="K331" s="100"/>
      <c r="L331" s="100"/>
      <c r="M331" s="100"/>
    </row>
    <row r="332" spans="1:13" x14ac:dyDescent="0.2">
      <c r="A332" s="60">
        <v>32</v>
      </c>
      <c r="B332" s="272" t="s">
        <v>3</v>
      </c>
      <c r="C332" s="105">
        <f t="shared" si="107"/>
        <v>0</v>
      </c>
      <c r="D332" s="105">
        <f t="shared" si="107"/>
        <v>4000000</v>
      </c>
      <c r="E332" s="105">
        <f t="shared" si="107"/>
        <v>0</v>
      </c>
      <c r="F332" s="187" t="s">
        <v>156</v>
      </c>
      <c r="G332" s="187">
        <f t="shared" si="106"/>
        <v>0</v>
      </c>
      <c r="H332" s="100"/>
      <c r="I332" s="100"/>
      <c r="J332" s="100"/>
      <c r="K332" s="100"/>
      <c r="L332" s="100"/>
      <c r="M332" s="100"/>
    </row>
    <row r="333" spans="1:13" x14ac:dyDescent="0.2">
      <c r="A333" s="60">
        <v>323</v>
      </c>
      <c r="B333" s="269" t="s">
        <v>11</v>
      </c>
      <c r="C333" s="105">
        <f t="shared" si="107"/>
        <v>0</v>
      </c>
      <c r="D333" s="105">
        <f t="shared" si="107"/>
        <v>4000000</v>
      </c>
      <c r="E333" s="105">
        <f t="shared" si="107"/>
        <v>0</v>
      </c>
      <c r="F333" s="187" t="s">
        <v>156</v>
      </c>
      <c r="G333" s="187">
        <f t="shared" si="106"/>
        <v>0</v>
      </c>
      <c r="H333" s="100"/>
      <c r="I333" s="100"/>
      <c r="J333" s="100"/>
      <c r="K333" s="100"/>
      <c r="L333" s="100"/>
      <c r="M333" s="100"/>
    </row>
    <row r="334" spans="1:13" x14ac:dyDescent="0.2">
      <c r="A334" s="58">
        <v>3233</v>
      </c>
      <c r="B334" s="275" t="s">
        <v>49</v>
      </c>
      <c r="C334" s="270">
        <v>0</v>
      </c>
      <c r="D334" s="270">
        <v>4000000</v>
      </c>
      <c r="E334" s="270">
        <v>0</v>
      </c>
      <c r="F334" s="271" t="s">
        <v>156</v>
      </c>
      <c r="G334" s="271">
        <f t="shared" si="106"/>
        <v>0</v>
      </c>
      <c r="H334" s="100"/>
      <c r="I334" s="100"/>
      <c r="J334" s="100"/>
      <c r="K334" s="100"/>
      <c r="L334" s="100"/>
      <c r="M334" s="100"/>
    </row>
    <row r="335" spans="1:13" x14ac:dyDescent="0.2">
      <c r="A335" s="60">
        <v>4</v>
      </c>
      <c r="B335" s="269" t="s">
        <v>58</v>
      </c>
      <c r="C335" s="105">
        <f t="shared" ref="C335:E335" si="108">C336</f>
        <v>0</v>
      </c>
      <c r="D335" s="105">
        <f t="shared" si="108"/>
        <v>372000000</v>
      </c>
      <c r="E335" s="105">
        <f t="shared" si="108"/>
        <v>0</v>
      </c>
      <c r="F335" s="187" t="s">
        <v>156</v>
      </c>
      <c r="G335" s="187">
        <f t="shared" si="106"/>
        <v>0</v>
      </c>
      <c r="H335" s="100"/>
      <c r="I335" s="100"/>
      <c r="J335" s="100"/>
      <c r="K335" s="100"/>
      <c r="L335" s="100"/>
      <c r="M335" s="100"/>
    </row>
    <row r="336" spans="1:13" x14ac:dyDescent="0.2">
      <c r="A336" s="60">
        <v>42</v>
      </c>
      <c r="B336" s="269" t="s">
        <v>20</v>
      </c>
      <c r="C336" s="105">
        <f>C337</f>
        <v>0</v>
      </c>
      <c r="D336" s="105">
        <f>D337</f>
        <v>372000000</v>
      </c>
      <c r="E336" s="105">
        <f>E337</f>
        <v>0</v>
      </c>
      <c r="F336" s="187" t="s">
        <v>156</v>
      </c>
      <c r="G336" s="187">
        <f t="shared" si="106"/>
        <v>0</v>
      </c>
      <c r="H336" s="100"/>
      <c r="I336" s="100"/>
      <c r="J336" s="100"/>
      <c r="K336" s="100"/>
      <c r="L336" s="100"/>
      <c r="M336" s="100"/>
    </row>
    <row r="337" spans="1:13" x14ac:dyDescent="0.2">
      <c r="A337" s="60">
        <v>422</v>
      </c>
      <c r="B337" s="114" t="s">
        <v>25</v>
      </c>
      <c r="C337" s="105">
        <f t="shared" ref="C337:E337" si="109">C338</f>
        <v>0</v>
      </c>
      <c r="D337" s="105">
        <f t="shared" si="109"/>
        <v>372000000</v>
      </c>
      <c r="E337" s="105">
        <f t="shared" si="109"/>
        <v>0</v>
      </c>
      <c r="F337" s="187" t="s">
        <v>156</v>
      </c>
      <c r="G337" s="187">
        <f t="shared" si="106"/>
        <v>0</v>
      </c>
      <c r="H337" s="100"/>
      <c r="I337" s="100"/>
      <c r="J337" s="100"/>
      <c r="K337" s="100"/>
      <c r="L337" s="100"/>
      <c r="M337" s="100"/>
    </row>
    <row r="338" spans="1:13" x14ac:dyDescent="0.2">
      <c r="A338" s="58">
        <v>4227</v>
      </c>
      <c r="B338" s="245" t="s">
        <v>124</v>
      </c>
      <c r="C338" s="270">
        <v>0</v>
      </c>
      <c r="D338" s="270">
        <v>372000000</v>
      </c>
      <c r="E338" s="270">
        <v>0</v>
      </c>
      <c r="F338" s="271" t="s">
        <v>156</v>
      </c>
      <c r="G338" s="271">
        <f t="shared" si="106"/>
        <v>0</v>
      </c>
      <c r="H338" s="100"/>
      <c r="I338" s="100"/>
      <c r="J338" s="100"/>
      <c r="K338" s="100"/>
      <c r="L338" s="100"/>
      <c r="M338" s="100"/>
    </row>
    <row r="339" spans="1:13" x14ac:dyDescent="0.2">
      <c r="A339" s="58"/>
      <c r="B339" s="275"/>
      <c r="C339" s="270"/>
      <c r="D339" s="270"/>
      <c r="E339" s="270"/>
      <c r="F339" s="271"/>
      <c r="G339" s="271"/>
      <c r="H339" s="100"/>
      <c r="I339" s="100"/>
      <c r="J339" s="100"/>
      <c r="K339" s="100"/>
      <c r="L339" s="100"/>
      <c r="M339" s="100"/>
    </row>
    <row r="340" spans="1:13" ht="25.5" x14ac:dyDescent="0.2">
      <c r="A340" s="69">
        <v>102</v>
      </c>
      <c r="B340" s="114" t="s">
        <v>72</v>
      </c>
      <c r="C340" s="105">
        <f>C342+C348+C357+C370+C382+C388+C405+C419+C434+C486+C498+C507+C428+C476+C440+C449</f>
        <v>9082159.4600000009</v>
      </c>
      <c r="D340" s="105">
        <f t="shared" ref="D340:E340" si="110">D342+D348+D357+D370+D382+D388+D405+D419+D434+D486+D498+D507+D428+D476+D440+D449</f>
        <v>157486000</v>
      </c>
      <c r="E340" s="105">
        <f t="shared" si="110"/>
        <v>51972618.220000006</v>
      </c>
      <c r="F340" s="187">
        <f t="shared" ref="F340:F377" si="111">E340/C340*100</f>
        <v>572.24956739528557</v>
      </c>
      <c r="G340" s="187">
        <f>E340/D340*100</f>
        <v>33.001421218394022</v>
      </c>
      <c r="H340" s="101"/>
      <c r="I340" s="100"/>
      <c r="J340" s="100"/>
      <c r="K340" s="100"/>
      <c r="L340" s="100"/>
      <c r="M340" s="100"/>
    </row>
    <row r="341" spans="1:13" x14ac:dyDescent="0.2">
      <c r="A341" s="60"/>
      <c r="B341" s="64"/>
      <c r="C341" s="105"/>
      <c r="D341" s="105"/>
      <c r="E341" s="105"/>
      <c r="F341" s="187"/>
      <c r="G341" s="187"/>
      <c r="H341" s="100"/>
      <c r="I341" s="100"/>
      <c r="J341" s="100"/>
      <c r="K341" s="100"/>
      <c r="L341" s="100"/>
      <c r="M341" s="100"/>
    </row>
    <row r="342" spans="1:13" s="67" customFormat="1" ht="25.5" x14ac:dyDescent="0.2">
      <c r="A342" s="60" t="s">
        <v>91</v>
      </c>
      <c r="B342" s="64" t="s">
        <v>232</v>
      </c>
      <c r="C342" s="105">
        <f t="shared" ref="C342:E343" si="112">C343</f>
        <v>0</v>
      </c>
      <c r="D342" s="105">
        <f t="shared" si="112"/>
        <v>10000</v>
      </c>
      <c r="E342" s="105">
        <f t="shared" si="112"/>
        <v>0</v>
      </c>
      <c r="F342" s="187" t="s">
        <v>156</v>
      </c>
      <c r="G342" s="187">
        <f>E342/D342*100</f>
        <v>0</v>
      </c>
      <c r="H342" s="104"/>
      <c r="I342" s="104"/>
      <c r="J342" s="104"/>
      <c r="K342" s="104"/>
      <c r="L342" s="104"/>
      <c r="M342" s="104"/>
    </row>
    <row r="343" spans="1:13" s="67" customFormat="1" x14ac:dyDescent="0.2">
      <c r="A343" s="60">
        <v>3</v>
      </c>
      <c r="B343" s="269" t="s">
        <v>37</v>
      </c>
      <c r="C343" s="105">
        <f t="shared" si="112"/>
        <v>0</v>
      </c>
      <c r="D343" s="105">
        <f t="shared" si="112"/>
        <v>10000</v>
      </c>
      <c r="E343" s="105">
        <f t="shared" si="112"/>
        <v>0</v>
      </c>
      <c r="F343" s="187" t="s">
        <v>156</v>
      </c>
      <c r="G343" s="187">
        <f>E343/D343*100</f>
        <v>0</v>
      </c>
      <c r="H343" s="104"/>
      <c r="I343" s="104"/>
      <c r="J343" s="104"/>
      <c r="K343" s="104"/>
      <c r="L343" s="104"/>
      <c r="M343" s="104"/>
    </row>
    <row r="344" spans="1:13" s="67" customFormat="1" x14ac:dyDescent="0.2">
      <c r="A344" s="57">
        <v>36</v>
      </c>
      <c r="B344" s="64" t="s">
        <v>165</v>
      </c>
      <c r="C344" s="105">
        <f t="shared" ref="C344:E344" si="113">C345</f>
        <v>0</v>
      </c>
      <c r="D344" s="105">
        <f t="shared" si="113"/>
        <v>10000</v>
      </c>
      <c r="E344" s="105">
        <f t="shared" si="113"/>
        <v>0</v>
      </c>
      <c r="F344" s="187" t="s">
        <v>156</v>
      </c>
      <c r="G344" s="187">
        <f>E344/D344*100</f>
        <v>0</v>
      </c>
      <c r="H344" s="104"/>
      <c r="I344" s="104"/>
      <c r="J344" s="104"/>
      <c r="K344" s="104"/>
      <c r="L344" s="104"/>
      <c r="M344" s="104"/>
    </row>
    <row r="345" spans="1:13" s="67" customFormat="1" x14ac:dyDescent="0.2">
      <c r="A345" s="57">
        <v>363</v>
      </c>
      <c r="B345" s="114" t="s">
        <v>112</v>
      </c>
      <c r="C345" s="105">
        <f>C346</f>
        <v>0</v>
      </c>
      <c r="D345" s="105">
        <f>D346</f>
        <v>10000</v>
      </c>
      <c r="E345" s="105">
        <f>E346</f>
        <v>0</v>
      </c>
      <c r="F345" s="187" t="s">
        <v>156</v>
      </c>
      <c r="G345" s="187">
        <f>E345/D345*100</f>
        <v>0</v>
      </c>
      <c r="H345" s="104"/>
      <c r="I345" s="104"/>
      <c r="J345" s="104"/>
      <c r="K345" s="104"/>
      <c r="L345" s="104"/>
      <c r="M345" s="104"/>
    </row>
    <row r="346" spans="1:13" x14ac:dyDescent="0.2">
      <c r="A346" s="58">
        <v>3632</v>
      </c>
      <c r="B346" s="275" t="s">
        <v>113</v>
      </c>
      <c r="C346" s="270">
        <v>0</v>
      </c>
      <c r="D346" s="270">
        <v>10000</v>
      </c>
      <c r="E346" s="270">
        <v>0</v>
      </c>
      <c r="F346" s="271" t="s">
        <v>156</v>
      </c>
      <c r="G346" s="271">
        <f>E346/D346*100</f>
        <v>0</v>
      </c>
      <c r="H346" s="100"/>
      <c r="I346" s="100"/>
      <c r="J346" s="100"/>
      <c r="K346" s="100"/>
      <c r="L346" s="100"/>
      <c r="M346" s="100"/>
    </row>
    <row r="347" spans="1:13" x14ac:dyDescent="0.2">
      <c r="A347" s="58"/>
      <c r="B347" s="295"/>
      <c r="C347" s="270"/>
      <c r="D347" s="270"/>
      <c r="E347" s="270"/>
      <c r="F347" s="271"/>
      <c r="G347" s="271"/>
      <c r="H347" s="100"/>
      <c r="I347" s="100"/>
      <c r="J347" s="100"/>
      <c r="K347" s="100"/>
      <c r="L347" s="100"/>
      <c r="M347" s="100"/>
    </row>
    <row r="348" spans="1:13" s="67" customFormat="1" ht="25.5" x14ac:dyDescent="0.2">
      <c r="A348" s="60" t="s">
        <v>92</v>
      </c>
      <c r="B348" s="267" t="s">
        <v>168</v>
      </c>
      <c r="C348" s="105">
        <f t="shared" ref="C348:E348" si="114">C349</f>
        <v>0</v>
      </c>
      <c r="D348" s="105">
        <f t="shared" si="114"/>
        <v>5400000</v>
      </c>
      <c r="E348" s="105">
        <f t="shared" si="114"/>
        <v>0</v>
      </c>
      <c r="F348" s="187" t="s">
        <v>156</v>
      </c>
      <c r="G348" s="187">
        <f t="shared" ref="G348:G355" si="115">E348/D348*100</f>
        <v>0</v>
      </c>
      <c r="H348" s="106"/>
      <c r="I348" s="106"/>
      <c r="J348" s="106"/>
      <c r="K348" s="106"/>
      <c r="L348" s="104"/>
      <c r="M348" s="104"/>
    </row>
    <row r="349" spans="1:13" s="67" customFormat="1" x14ac:dyDescent="0.2">
      <c r="A349" s="57">
        <v>3</v>
      </c>
      <c r="B349" s="269" t="s">
        <v>37</v>
      </c>
      <c r="C349" s="105">
        <f>C350+C353</f>
        <v>0</v>
      </c>
      <c r="D349" s="105">
        <f>D350+D353</f>
        <v>5400000</v>
      </c>
      <c r="E349" s="105">
        <f>E350+E353</f>
        <v>0</v>
      </c>
      <c r="F349" s="187" t="s">
        <v>156</v>
      </c>
      <c r="G349" s="187">
        <f t="shared" si="115"/>
        <v>0</v>
      </c>
      <c r="H349" s="106"/>
      <c r="I349" s="106"/>
      <c r="J349" s="106"/>
      <c r="K349" s="106"/>
      <c r="L349" s="104"/>
      <c r="M349" s="104"/>
    </row>
    <row r="350" spans="1:13" s="67" customFormat="1" x14ac:dyDescent="0.2">
      <c r="A350" s="57">
        <v>35</v>
      </c>
      <c r="B350" s="272" t="s">
        <v>16</v>
      </c>
      <c r="C350" s="105">
        <f t="shared" ref="C350:E351" si="116">C351</f>
        <v>0</v>
      </c>
      <c r="D350" s="105">
        <f t="shared" si="116"/>
        <v>5200000</v>
      </c>
      <c r="E350" s="105">
        <f t="shared" si="116"/>
        <v>0</v>
      </c>
      <c r="F350" s="187" t="s">
        <v>156</v>
      </c>
      <c r="G350" s="187">
        <f t="shared" si="115"/>
        <v>0</v>
      </c>
      <c r="H350" s="104"/>
      <c r="I350" s="104"/>
      <c r="J350" s="104"/>
      <c r="K350" s="104"/>
      <c r="L350" s="104"/>
      <c r="M350" s="104"/>
    </row>
    <row r="351" spans="1:13" s="67" customFormat="1" ht="25.5" x14ac:dyDescent="0.2">
      <c r="A351" s="57">
        <v>352</v>
      </c>
      <c r="B351" s="269" t="s">
        <v>214</v>
      </c>
      <c r="C351" s="105">
        <f t="shared" si="116"/>
        <v>0</v>
      </c>
      <c r="D351" s="105">
        <f t="shared" si="116"/>
        <v>5200000</v>
      </c>
      <c r="E351" s="105">
        <f t="shared" si="116"/>
        <v>0</v>
      </c>
      <c r="F351" s="187" t="s">
        <v>156</v>
      </c>
      <c r="G351" s="187">
        <f t="shared" si="115"/>
        <v>0</v>
      </c>
      <c r="H351" s="104"/>
      <c r="I351" s="104"/>
      <c r="J351" s="104"/>
      <c r="K351" s="104"/>
      <c r="L351" s="104"/>
      <c r="M351" s="104"/>
    </row>
    <row r="352" spans="1:13" ht="25.5" x14ac:dyDescent="0.2">
      <c r="A352" s="58">
        <v>3522</v>
      </c>
      <c r="B352" s="291" t="s">
        <v>215</v>
      </c>
      <c r="C352" s="270">
        <v>0</v>
      </c>
      <c r="D352" s="270">
        <v>5200000</v>
      </c>
      <c r="E352" s="270">
        <v>0</v>
      </c>
      <c r="F352" s="271" t="s">
        <v>156</v>
      </c>
      <c r="G352" s="271">
        <f t="shared" si="115"/>
        <v>0</v>
      </c>
      <c r="H352" s="100"/>
      <c r="I352" s="100"/>
      <c r="J352" s="100"/>
      <c r="K352" s="100"/>
      <c r="L352" s="100"/>
      <c r="M352" s="100"/>
    </row>
    <row r="353" spans="1:13" s="67" customFormat="1" x14ac:dyDescent="0.2">
      <c r="A353" s="57">
        <v>38</v>
      </c>
      <c r="B353" s="272" t="s">
        <v>57</v>
      </c>
      <c r="C353" s="105">
        <f>C354</f>
        <v>0</v>
      </c>
      <c r="D353" s="105">
        <f>D354</f>
        <v>200000</v>
      </c>
      <c r="E353" s="105">
        <f>E354</f>
        <v>0</v>
      </c>
      <c r="F353" s="187" t="s">
        <v>156</v>
      </c>
      <c r="G353" s="187">
        <f t="shared" si="115"/>
        <v>0</v>
      </c>
      <c r="H353" s="104"/>
      <c r="I353" s="104"/>
      <c r="J353" s="104"/>
      <c r="K353" s="104"/>
      <c r="L353" s="104"/>
      <c r="M353" s="104"/>
    </row>
    <row r="354" spans="1:13" s="67" customFormat="1" x14ac:dyDescent="0.2">
      <c r="A354" s="57">
        <v>381</v>
      </c>
      <c r="B354" s="272" t="s">
        <v>36</v>
      </c>
      <c r="C354" s="105">
        <f t="shared" ref="C354:E354" si="117">C355</f>
        <v>0</v>
      </c>
      <c r="D354" s="105">
        <f t="shared" si="117"/>
        <v>200000</v>
      </c>
      <c r="E354" s="105">
        <f t="shared" si="117"/>
        <v>0</v>
      </c>
      <c r="F354" s="187" t="s">
        <v>156</v>
      </c>
      <c r="G354" s="187">
        <f t="shared" si="115"/>
        <v>0</v>
      </c>
      <c r="H354" s="104"/>
      <c r="I354" s="104"/>
      <c r="J354" s="104"/>
      <c r="K354" s="104"/>
      <c r="L354" s="104"/>
      <c r="M354" s="104"/>
    </row>
    <row r="355" spans="1:13" x14ac:dyDescent="0.2">
      <c r="A355" s="58">
        <v>3811</v>
      </c>
      <c r="B355" s="275" t="s">
        <v>19</v>
      </c>
      <c r="C355" s="270">
        <v>0</v>
      </c>
      <c r="D355" s="270">
        <v>200000</v>
      </c>
      <c r="E355" s="270">
        <v>0</v>
      </c>
      <c r="F355" s="271" t="s">
        <v>156</v>
      </c>
      <c r="G355" s="271">
        <f t="shared" si="115"/>
        <v>0</v>
      </c>
      <c r="H355" s="100"/>
      <c r="I355" s="100"/>
      <c r="J355" s="100"/>
      <c r="K355" s="100"/>
      <c r="L355" s="100"/>
      <c r="M355" s="100"/>
    </row>
    <row r="356" spans="1:13" x14ac:dyDescent="0.2">
      <c r="A356" s="58"/>
      <c r="B356" s="275"/>
      <c r="C356" s="270"/>
      <c r="D356" s="270"/>
      <c r="E356" s="270"/>
      <c r="F356" s="271"/>
      <c r="G356" s="271"/>
      <c r="H356" s="100"/>
      <c r="I356" s="100"/>
      <c r="J356" s="100"/>
      <c r="K356" s="100"/>
      <c r="L356" s="100"/>
      <c r="M356" s="100"/>
    </row>
    <row r="357" spans="1:13" s="67" customFormat="1" ht="25.5" x14ac:dyDescent="0.2">
      <c r="A357" s="61" t="s">
        <v>93</v>
      </c>
      <c r="B357" s="64" t="s">
        <v>233</v>
      </c>
      <c r="C357" s="105">
        <f>C358</f>
        <v>0</v>
      </c>
      <c r="D357" s="105">
        <f>D358</f>
        <v>20912000</v>
      </c>
      <c r="E357" s="105">
        <f>E358</f>
        <v>481753.45</v>
      </c>
      <c r="F357" s="187" t="s">
        <v>156</v>
      </c>
      <c r="G357" s="187">
        <f t="shared" ref="G357:G368" si="118">E357/D357*100</f>
        <v>2.3037177218821729</v>
      </c>
      <c r="H357" s="104"/>
      <c r="I357" s="104"/>
      <c r="J357" s="104"/>
      <c r="K357" s="104"/>
      <c r="L357" s="104"/>
      <c r="M357" s="104"/>
    </row>
    <row r="358" spans="1:13" s="67" customFormat="1" x14ac:dyDescent="0.2">
      <c r="A358" s="60">
        <v>3</v>
      </c>
      <c r="B358" s="269" t="s">
        <v>37</v>
      </c>
      <c r="C358" s="105">
        <f>C359+C363+C366</f>
        <v>0</v>
      </c>
      <c r="D358" s="105">
        <f>D359+D363+D366</f>
        <v>20912000</v>
      </c>
      <c r="E358" s="105">
        <f>E359+E363+E366</f>
        <v>481753.45</v>
      </c>
      <c r="F358" s="187" t="s">
        <v>156</v>
      </c>
      <c r="G358" s="187">
        <f t="shared" si="118"/>
        <v>2.3037177218821729</v>
      </c>
      <c r="H358" s="104"/>
      <c r="I358" s="104"/>
      <c r="J358" s="104"/>
      <c r="K358" s="104"/>
      <c r="L358" s="104"/>
      <c r="M358" s="104"/>
    </row>
    <row r="359" spans="1:13" s="67" customFormat="1" x14ac:dyDescent="0.2">
      <c r="A359" s="57">
        <v>35</v>
      </c>
      <c r="B359" s="272" t="s">
        <v>16</v>
      </c>
      <c r="C359" s="105">
        <f>C360</f>
        <v>0</v>
      </c>
      <c r="D359" s="105">
        <f>D360</f>
        <v>6166000</v>
      </c>
      <c r="E359" s="105">
        <f>E360</f>
        <v>0</v>
      </c>
      <c r="F359" s="187" t="s">
        <v>156</v>
      </c>
      <c r="G359" s="187">
        <f t="shared" si="118"/>
        <v>0</v>
      </c>
      <c r="H359" s="104"/>
      <c r="I359" s="104"/>
      <c r="J359" s="104"/>
      <c r="K359" s="104"/>
      <c r="L359" s="104"/>
      <c r="M359" s="104"/>
    </row>
    <row r="360" spans="1:13" s="67" customFormat="1" ht="25.5" x14ac:dyDescent="0.2">
      <c r="A360" s="57">
        <v>352</v>
      </c>
      <c r="B360" s="269" t="s">
        <v>214</v>
      </c>
      <c r="C360" s="105">
        <f>C361+C362</f>
        <v>0</v>
      </c>
      <c r="D360" s="105">
        <f>D361+D362</f>
        <v>6166000</v>
      </c>
      <c r="E360" s="105">
        <f>E361+E362</f>
        <v>0</v>
      </c>
      <c r="F360" s="187" t="s">
        <v>156</v>
      </c>
      <c r="G360" s="187">
        <f t="shared" si="118"/>
        <v>0</v>
      </c>
      <c r="H360" s="104"/>
      <c r="I360" s="104"/>
      <c r="J360" s="104"/>
      <c r="K360" s="104"/>
      <c r="L360" s="104"/>
      <c r="M360" s="104"/>
    </row>
    <row r="361" spans="1:13" ht="25.5" x14ac:dyDescent="0.2">
      <c r="A361" s="58">
        <v>3522</v>
      </c>
      <c r="B361" s="291" t="s">
        <v>215</v>
      </c>
      <c r="C361" s="270">
        <v>0</v>
      </c>
      <c r="D361" s="270">
        <v>4166000</v>
      </c>
      <c r="E361" s="270">
        <v>0</v>
      </c>
      <c r="F361" s="271" t="s">
        <v>156</v>
      </c>
      <c r="G361" s="271">
        <f t="shared" si="118"/>
        <v>0</v>
      </c>
      <c r="H361" s="100"/>
      <c r="I361" s="100"/>
      <c r="J361" s="100"/>
      <c r="K361" s="100"/>
      <c r="L361" s="100"/>
      <c r="M361" s="100"/>
    </row>
    <row r="362" spans="1:13" x14ac:dyDescent="0.2">
      <c r="A362" s="58">
        <v>3523</v>
      </c>
      <c r="B362" s="275" t="s">
        <v>180</v>
      </c>
      <c r="C362" s="270">
        <v>0</v>
      </c>
      <c r="D362" s="270">
        <v>2000000</v>
      </c>
      <c r="E362" s="270">
        <v>0</v>
      </c>
      <c r="F362" s="271" t="s">
        <v>156</v>
      </c>
      <c r="G362" s="271">
        <f t="shared" si="118"/>
        <v>0</v>
      </c>
      <c r="H362" s="100"/>
      <c r="I362" s="100"/>
      <c r="J362" s="100"/>
      <c r="K362" s="100"/>
      <c r="L362" s="100"/>
      <c r="M362" s="100"/>
    </row>
    <row r="363" spans="1:13" s="67" customFormat="1" x14ac:dyDescent="0.2">
      <c r="A363" s="57">
        <v>36</v>
      </c>
      <c r="B363" s="64" t="s">
        <v>165</v>
      </c>
      <c r="C363" s="105">
        <f t="shared" ref="C363:E363" si="119">C364</f>
        <v>0</v>
      </c>
      <c r="D363" s="105">
        <f t="shared" si="119"/>
        <v>2746000</v>
      </c>
      <c r="E363" s="105">
        <f t="shared" si="119"/>
        <v>0</v>
      </c>
      <c r="F363" s="187" t="s">
        <v>156</v>
      </c>
      <c r="G363" s="187">
        <f t="shared" si="118"/>
        <v>0</v>
      </c>
      <c r="H363" s="104"/>
      <c r="I363" s="104"/>
      <c r="J363" s="104"/>
      <c r="K363" s="104"/>
      <c r="L363" s="104"/>
      <c r="M363" s="104"/>
    </row>
    <row r="364" spans="1:13" s="67" customFormat="1" x14ac:dyDescent="0.2">
      <c r="A364" s="57">
        <v>363</v>
      </c>
      <c r="B364" s="114" t="s">
        <v>112</v>
      </c>
      <c r="C364" s="105">
        <f>C365</f>
        <v>0</v>
      </c>
      <c r="D364" s="105">
        <f>D365</f>
        <v>2746000</v>
      </c>
      <c r="E364" s="105">
        <f>E365</f>
        <v>0</v>
      </c>
      <c r="F364" s="187" t="s">
        <v>156</v>
      </c>
      <c r="G364" s="187">
        <f t="shared" si="118"/>
        <v>0</v>
      </c>
      <c r="H364" s="104"/>
      <c r="I364" s="104"/>
      <c r="J364" s="104"/>
      <c r="K364" s="104"/>
      <c r="L364" s="104"/>
      <c r="M364" s="104"/>
    </row>
    <row r="365" spans="1:13" x14ac:dyDescent="0.2">
      <c r="A365" s="58">
        <v>3632</v>
      </c>
      <c r="B365" s="275" t="s">
        <v>113</v>
      </c>
      <c r="C365" s="270">
        <v>0</v>
      </c>
      <c r="D365" s="270">
        <v>2746000</v>
      </c>
      <c r="E365" s="270">
        <v>0</v>
      </c>
      <c r="F365" s="271" t="s">
        <v>156</v>
      </c>
      <c r="G365" s="271">
        <f t="shared" si="118"/>
        <v>0</v>
      </c>
      <c r="H365" s="100"/>
      <c r="I365" s="100"/>
      <c r="J365" s="100"/>
      <c r="K365" s="100"/>
      <c r="L365" s="100"/>
      <c r="M365" s="100"/>
    </row>
    <row r="366" spans="1:13" s="67" customFormat="1" x14ac:dyDescent="0.2">
      <c r="A366" s="57">
        <v>38</v>
      </c>
      <c r="B366" s="272" t="s">
        <v>57</v>
      </c>
      <c r="C366" s="105">
        <f t="shared" ref="C366:E366" si="120">C367</f>
        <v>0</v>
      </c>
      <c r="D366" s="105">
        <f t="shared" si="120"/>
        <v>12000000</v>
      </c>
      <c r="E366" s="105">
        <f t="shared" si="120"/>
        <v>481753.45</v>
      </c>
      <c r="F366" s="187" t="s">
        <v>156</v>
      </c>
      <c r="G366" s="187">
        <f t="shared" si="118"/>
        <v>4.0146120833333336</v>
      </c>
      <c r="H366" s="104"/>
      <c r="I366" s="104"/>
      <c r="J366" s="104"/>
      <c r="K366" s="104"/>
      <c r="L366" s="104"/>
      <c r="M366" s="104"/>
    </row>
    <row r="367" spans="1:13" s="67" customFormat="1" x14ac:dyDescent="0.2">
      <c r="A367" s="57">
        <v>382</v>
      </c>
      <c r="B367" s="272" t="s">
        <v>81</v>
      </c>
      <c r="C367" s="105">
        <f>C368</f>
        <v>0</v>
      </c>
      <c r="D367" s="105">
        <f>D368</f>
        <v>12000000</v>
      </c>
      <c r="E367" s="105">
        <f>E368</f>
        <v>481753.45</v>
      </c>
      <c r="F367" s="187" t="s">
        <v>156</v>
      </c>
      <c r="G367" s="187">
        <f t="shared" si="118"/>
        <v>4.0146120833333336</v>
      </c>
      <c r="H367" s="104"/>
      <c r="I367" s="104"/>
      <c r="J367" s="104"/>
      <c r="K367" s="104"/>
      <c r="L367" s="104"/>
      <c r="M367" s="104"/>
    </row>
    <row r="368" spans="1:13" x14ac:dyDescent="0.2">
      <c r="A368" s="58">
        <v>3822</v>
      </c>
      <c r="B368" s="275" t="s">
        <v>80</v>
      </c>
      <c r="C368" s="270">
        <v>0</v>
      </c>
      <c r="D368" s="270">
        <v>12000000</v>
      </c>
      <c r="E368" s="270">
        <v>481753.45</v>
      </c>
      <c r="F368" s="271" t="s">
        <v>156</v>
      </c>
      <c r="G368" s="271">
        <f t="shared" si="118"/>
        <v>4.0146120833333336</v>
      </c>
      <c r="H368" s="100"/>
      <c r="I368" s="100"/>
      <c r="J368" s="100"/>
      <c r="K368" s="100"/>
      <c r="L368" s="100"/>
      <c r="M368" s="100"/>
    </row>
    <row r="369" spans="1:13" x14ac:dyDescent="0.2">
      <c r="A369" s="58"/>
      <c r="B369" s="245"/>
      <c r="C369" s="270"/>
      <c r="D369" s="270"/>
      <c r="E369" s="270"/>
      <c r="F369" s="271"/>
      <c r="G369" s="271"/>
      <c r="H369" s="100"/>
      <c r="I369" s="100"/>
      <c r="J369" s="100"/>
      <c r="K369" s="100"/>
      <c r="L369" s="100"/>
      <c r="M369" s="100"/>
    </row>
    <row r="370" spans="1:13" s="67" customFormat="1" x14ac:dyDescent="0.2">
      <c r="A370" s="60" t="s">
        <v>94</v>
      </c>
      <c r="B370" s="64" t="s">
        <v>103</v>
      </c>
      <c r="C370" s="105">
        <f>C371</f>
        <v>96270.07</v>
      </c>
      <c r="D370" s="105">
        <f>D371</f>
        <v>22121000</v>
      </c>
      <c r="E370" s="105">
        <f>E371</f>
        <v>0</v>
      </c>
      <c r="F370" s="187">
        <f t="shared" si="111"/>
        <v>0</v>
      </c>
      <c r="G370" s="187">
        <f>E370/D370*100</f>
        <v>0</v>
      </c>
      <c r="H370" s="104"/>
      <c r="I370" s="104"/>
      <c r="J370" s="104"/>
      <c r="K370" s="104"/>
      <c r="L370" s="104"/>
      <c r="M370" s="104"/>
    </row>
    <row r="371" spans="1:13" s="67" customFormat="1" x14ac:dyDescent="0.2">
      <c r="A371" s="60">
        <v>3</v>
      </c>
      <c r="B371" s="269" t="s">
        <v>37</v>
      </c>
      <c r="C371" s="105">
        <f>C372+C375+C378</f>
        <v>96270.07</v>
      </c>
      <c r="D371" s="105">
        <f t="shared" ref="D371:E371" si="121">D372+D375+D378</f>
        <v>22121000</v>
      </c>
      <c r="E371" s="105">
        <f t="shared" si="121"/>
        <v>0</v>
      </c>
      <c r="F371" s="187">
        <f t="shared" si="111"/>
        <v>0</v>
      </c>
      <c r="G371" s="187">
        <f>E371/D371*100</f>
        <v>0</v>
      </c>
      <c r="H371" s="104"/>
      <c r="I371" s="104"/>
      <c r="J371" s="104"/>
      <c r="K371" s="104"/>
      <c r="L371" s="104"/>
      <c r="M371" s="104"/>
    </row>
    <row r="372" spans="1:13" s="67" customFormat="1" x14ac:dyDescent="0.2">
      <c r="A372" s="57">
        <v>35</v>
      </c>
      <c r="B372" s="272" t="s">
        <v>16</v>
      </c>
      <c r="C372" s="105">
        <f>C373</f>
        <v>33553.57</v>
      </c>
      <c r="D372" s="105">
        <f t="shared" ref="D372:E372" si="122">D373</f>
        <v>0</v>
      </c>
      <c r="E372" s="105">
        <f t="shared" si="122"/>
        <v>0</v>
      </c>
      <c r="F372" s="187">
        <f t="shared" ref="F372:F374" si="123">E372/C372*100</f>
        <v>0</v>
      </c>
      <c r="G372" s="187" t="s">
        <v>156</v>
      </c>
      <c r="H372" s="104"/>
      <c r="I372" s="104"/>
      <c r="J372" s="104"/>
      <c r="K372" s="104"/>
      <c r="L372" s="104"/>
      <c r="M372" s="104"/>
    </row>
    <row r="373" spans="1:13" s="67" customFormat="1" x14ac:dyDescent="0.2">
      <c r="A373" s="57">
        <v>351</v>
      </c>
      <c r="B373" s="272" t="s">
        <v>0</v>
      </c>
      <c r="C373" s="187">
        <f>C374</f>
        <v>33553.57</v>
      </c>
      <c r="D373" s="187">
        <f>D374</f>
        <v>0</v>
      </c>
      <c r="E373" s="187">
        <f>E374</f>
        <v>0</v>
      </c>
      <c r="F373" s="187">
        <f t="shared" si="123"/>
        <v>0</v>
      </c>
      <c r="G373" s="187" t="s">
        <v>156</v>
      </c>
      <c r="H373" s="104"/>
      <c r="I373" s="104"/>
      <c r="J373" s="104"/>
      <c r="K373" s="104"/>
      <c r="L373" s="104"/>
      <c r="M373" s="104"/>
    </row>
    <row r="374" spans="1:13" s="67" customFormat="1" x14ac:dyDescent="0.2">
      <c r="A374" s="58">
        <v>3512</v>
      </c>
      <c r="B374" s="273" t="s">
        <v>0</v>
      </c>
      <c r="C374" s="271">
        <v>33553.57</v>
      </c>
      <c r="D374" s="271">
        <v>0</v>
      </c>
      <c r="E374" s="271">
        <v>0</v>
      </c>
      <c r="F374" s="271">
        <f t="shared" si="123"/>
        <v>0</v>
      </c>
      <c r="G374" s="271" t="s">
        <v>156</v>
      </c>
      <c r="H374" s="104"/>
      <c r="I374" s="104"/>
      <c r="J374" s="104"/>
      <c r="K374" s="104"/>
      <c r="L374" s="104"/>
      <c r="M374" s="104"/>
    </row>
    <row r="375" spans="1:13" x14ac:dyDescent="0.2">
      <c r="A375" s="57">
        <v>36</v>
      </c>
      <c r="B375" s="64" t="s">
        <v>165</v>
      </c>
      <c r="C375" s="105">
        <f t="shared" ref="C375:E375" si="124">C376</f>
        <v>62716.5</v>
      </c>
      <c r="D375" s="105">
        <f t="shared" si="124"/>
        <v>12121000</v>
      </c>
      <c r="E375" s="105">
        <f t="shared" si="124"/>
        <v>0</v>
      </c>
      <c r="F375" s="187">
        <f t="shared" si="111"/>
        <v>0</v>
      </c>
      <c r="G375" s="187">
        <f t="shared" ref="G375:G380" si="125">E375/D375*100</f>
        <v>0</v>
      </c>
      <c r="H375" s="100"/>
      <c r="I375" s="100"/>
      <c r="J375" s="100"/>
      <c r="K375" s="100"/>
      <c r="L375" s="100"/>
      <c r="M375" s="100"/>
    </row>
    <row r="376" spans="1:13" s="67" customFormat="1" x14ac:dyDescent="0.2">
      <c r="A376" s="57">
        <v>363</v>
      </c>
      <c r="B376" s="114" t="s">
        <v>112</v>
      </c>
      <c r="C376" s="105">
        <f>C377</f>
        <v>62716.5</v>
      </c>
      <c r="D376" s="105">
        <f>D377</f>
        <v>12121000</v>
      </c>
      <c r="E376" s="105">
        <f>E377</f>
        <v>0</v>
      </c>
      <c r="F376" s="187">
        <f t="shared" si="111"/>
        <v>0</v>
      </c>
      <c r="G376" s="187">
        <f t="shared" si="125"/>
        <v>0</v>
      </c>
      <c r="H376" s="104"/>
      <c r="I376" s="104"/>
      <c r="J376" s="104"/>
      <c r="K376" s="104"/>
      <c r="L376" s="104"/>
      <c r="M376" s="104"/>
    </row>
    <row r="377" spans="1:13" x14ac:dyDescent="0.2">
      <c r="A377" s="58">
        <v>3632</v>
      </c>
      <c r="B377" s="275" t="s">
        <v>113</v>
      </c>
      <c r="C377" s="270">
        <v>62716.5</v>
      </c>
      <c r="D377" s="270">
        <v>12121000</v>
      </c>
      <c r="E377" s="270">
        <v>0</v>
      </c>
      <c r="F377" s="271">
        <f t="shared" si="111"/>
        <v>0</v>
      </c>
      <c r="G377" s="271">
        <f t="shared" si="125"/>
        <v>0</v>
      </c>
      <c r="H377" s="100"/>
      <c r="I377" s="100"/>
      <c r="J377" s="100"/>
      <c r="K377" s="100"/>
      <c r="L377" s="100"/>
      <c r="M377" s="100"/>
    </row>
    <row r="378" spans="1:13" s="67" customFormat="1" x14ac:dyDescent="0.2">
      <c r="A378" s="57">
        <v>38</v>
      </c>
      <c r="B378" s="272" t="s">
        <v>57</v>
      </c>
      <c r="C378" s="105">
        <f t="shared" ref="C378:E379" si="126">C379</f>
        <v>0</v>
      </c>
      <c r="D378" s="105">
        <f t="shared" si="126"/>
        <v>10000000</v>
      </c>
      <c r="E378" s="105">
        <f t="shared" si="126"/>
        <v>0</v>
      </c>
      <c r="F378" s="187" t="s">
        <v>156</v>
      </c>
      <c r="G378" s="187">
        <f t="shared" si="125"/>
        <v>0</v>
      </c>
      <c r="H378" s="104"/>
      <c r="I378" s="104"/>
      <c r="J378" s="104"/>
      <c r="K378" s="104"/>
      <c r="L378" s="104"/>
      <c r="M378" s="104"/>
    </row>
    <row r="379" spans="1:13" s="67" customFormat="1" x14ac:dyDescent="0.2">
      <c r="A379" s="57">
        <v>382</v>
      </c>
      <c r="B379" s="272" t="s">
        <v>81</v>
      </c>
      <c r="C379" s="105">
        <f t="shared" si="126"/>
        <v>0</v>
      </c>
      <c r="D379" s="105">
        <f t="shared" si="126"/>
        <v>10000000</v>
      </c>
      <c r="E379" s="105">
        <f t="shared" si="126"/>
        <v>0</v>
      </c>
      <c r="F379" s="187" t="s">
        <v>156</v>
      </c>
      <c r="G379" s="187">
        <f t="shared" si="125"/>
        <v>0</v>
      </c>
      <c r="H379" s="104"/>
      <c r="I379" s="104"/>
      <c r="J379" s="104"/>
      <c r="K379" s="104"/>
      <c r="L379" s="104"/>
      <c r="M379" s="104"/>
    </row>
    <row r="380" spans="1:13" x14ac:dyDescent="0.2">
      <c r="A380" s="58">
        <v>3822</v>
      </c>
      <c r="B380" s="275" t="s">
        <v>80</v>
      </c>
      <c r="C380" s="270">
        <v>0</v>
      </c>
      <c r="D380" s="270">
        <v>10000000</v>
      </c>
      <c r="E380" s="270">
        <v>0</v>
      </c>
      <c r="F380" s="271" t="s">
        <v>156</v>
      </c>
      <c r="G380" s="271">
        <f t="shared" si="125"/>
        <v>0</v>
      </c>
      <c r="H380" s="100"/>
      <c r="I380" s="100"/>
      <c r="J380" s="100"/>
      <c r="K380" s="100"/>
      <c r="L380" s="100"/>
      <c r="M380" s="100"/>
    </row>
    <row r="381" spans="1:13" x14ac:dyDescent="0.2">
      <c r="A381" s="58"/>
      <c r="B381" s="275"/>
      <c r="C381" s="270"/>
      <c r="D381" s="270"/>
      <c r="E381" s="270"/>
      <c r="F381" s="271"/>
      <c r="G381" s="271"/>
      <c r="H381" s="100"/>
      <c r="I381" s="100"/>
      <c r="J381" s="100"/>
      <c r="K381" s="100"/>
      <c r="L381" s="100"/>
      <c r="M381" s="100"/>
    </row>
    <row r="382" spans="1:13" x14ac:dyDescent="0.2">
      <c r="A382" s="60" t="s">
        <v>254</v>
      </c>
      <c r="B382" s="64" t="s">
        <v>255</v>
      </c>
      <c r="C382" s="105">
        <f t="shared" ref="C382:E383" si="127">C383</f>
        <v>2446434.89</v>
      </c>
      <c r="D382" s="105">
        <f t="shared" si="127"/>
        <v>0</v>
      </c>
      <c r="E382" s="105">
        <f t="shared" si="127"/>
        <v>0</v>
      </c>
      <c r="F382" s="187">
        <f t="shared" ref="F382:F386" si="128">E382/C382*100</f>
        <v>0</v>
      </c>
      <c r="G382" s="187" t="s">
        <v>156</v>
      </c>
      <c r="H382" s="100"/>
      <c r="I382" s="100"/>
      <c r="J382" s="100"/>
      <c r="K382" s="100"/>
      <c r="L382" s="100"/>
      <c r="M382" s="100"/>
    </row>
    <row r="383" spans="1:13" x14ac:dyDescent="0.2">
      <c r="A383" s="60">
        <v>3</v>
      </c>
      <c r="B383" s="269" t="s">
        <v>37</v>
      </c>
      <c r="C383" s="105">
        <f t="shared" si="127"/>
        <v>2446434.89</v>
      </c>
      <c r="D383" s="105">
        <f t="shared" si="127"/>
        <v>0</v>
      </c>
      <c r="E383" s="105">
        <f t="shared" si="127"/>
        <v>0</v>
      </c>
      <c r="F383" s="187">
        <f t="shared" si="128"/>
        <v>0</v>
      </c>
      <c r="G383" s="187" t="s">
        <v>156</v>
      </c>
      <c r="H383" s="100"/>
      <c r="I383" s="100"/>
      <c r="J383" s="100"/>
      <c r="K383" s="100"/>
      <c r="L383" s="100"/>
      <c r="M383" s="100"/>
    </row>
    <row r="384" spans="1:13" x14ac:dyDescent="0.2">
      <c r="A384" s="57">
        <v>36</v>
      </c>
      <c r="B384" s="64" t="s">
        <v>165</v>
      </c>
      <c r="C384" s="105">
        <f t="shared" ref="C384:E384" si="129">C385</f>
        <v>2446434.89</v>
      </c>
      <c r="D384" s="105">
        <f t="shared" si="129"/>
        <v>0</v>
      </c>
      <c r="E384" s="105">
        <f t="shared" si="129"/>
        <v>0</v>
      </c>
      <c r="F384" s="187">
        <f t="shared" si="128"/>
        <v>0</v>
      </c>
      <c r="G384" s="187" t="s">
        <v>156</v>
      </c>
      <c r="H384" s="100"/>
      <c r="I384" s="100"/>
      <c r="J384" s="100"/>
      <c r="K384" s="100"/>
      <c r="L384" s="100"/>
      <c r="M384" s="100"/>
    </row>
    <row r="385" spans="1:13" x14ac:dyDescent="0.2">
      <c r="A385" s="57">
        <v>363</v>
      </c>
      <c r="B385" s="114" t="s">
        <v>112</v>
      </c>
      <c r="C385" s="105">
        <f>C386</f>
        <v>2446434.89</v>
      </c>
      <c r="D385" s="105">
        <f>D386</f>
        <v>0</v>
      </c>
      <c r="E385" s="105">
        <f>E386</f>
        <v>0</v>
      </c>
      <c r="F385" s="187">
        <f t="shared" si="128"/>
        <v>0</v>
      </c>
      <c r="G385" s="187" t="s">
        <v>156</v>
      </c>
      <c r="H385" s="100"/>
      <c r="I385" s="100"/>
      <c r="J385" s="100"/>
      <c r="K385" s="100"/>
      <c r="L385" s="100"/>
      <c r="M385" s="100"/>
    </row>
    <row r="386" spans="1:13" x14ac:dyDescent="0.2">
      <c r="A386" s="58">
        <v>3632</v>
      </c>
      <c r="B386" s="275" t="s">
        <v>113</v>
      </c>
      <c r="C386" s="270">
        <v>2446434.89</v>
      </c>
      <c r="D386" s="270">
        <v>0</v>
      </c>
      <c r="E386" s="270">
        <v>0</v>
      </c>
      <c r="F386" s="271">
        <f t="shared" si="128"/>
        <v>0</v>
      </c>
      <c r="G386" s="271" t="s">
        <v>156</v>
      </c>
      <c r="H386" s="100"/>
      <c r="I386" s="100"/>
      <c r="J386" s="100"/>
      <c r="K386" s="100"/>
      <c r="L386" s="100"/>
      <c r="M386" s="100"/>
    </row>
    <row r="387" spans="1:13" x14ac:dyDescent="0.2">
      <c r="A387" s="58"/>
      <c r="B387" s="245"/>
      <c r="C387" s="270"/>
      <c r="D387" s="270"/>
      <c r="E387" s="270"/>
      <c r="F387" s="271"/>
      <c r="G387" s="271"/>
      <c r="H387" s="100"/>
      <c r="I387" s="100"/>
      <c r="J387" s="100"/>
      <c r="K387" s="100"/>
      <c r="L387" s="100"/>
      <c r="M387" s="100"/>
    </row>
    <row r="388" spans="1:13" s="67" customFormat="1" ht="25.5" x14ac:dyDescent="0.2">
      <c r="A388" s="60" t="s">
        <v>95</v>
      </c>
      <c r="B388" s="64" t="s">
        <v>234</v>
      </c>
      <c r="C388" s="105">
        <f>C389</f>
        <v>173764.12999999998</v>
      </c>
      <c r="D388" s="105">
        <f>D389</f>
        <v>46803000</v>
      </c>
      <c r="E388" s="105">
        <f>E389</f>
        <v>6862678.4299999997</v>
      </c>
      <c r="F388" s="187" t="s">
        <v>156</v>
      </c>
      <c r="G388" s="187">
        <f t="shared" ref="G388:G403" si="130">E388/D388*100</f>
        <v>14.662902869474179</v>
      </c>
      <c r="H388" s="104"/>
      <c r="I388" s="104"/>
      <c r="J388" s="104"/>
      <c r="K388" s="104"/>
      <c r="L388" s="104"/>
      <c r="M388" s="104"/>
    </row>
    <row r="389" spans="1:13" s="67" customFormat="1" x14ac:dyDescent="0.2">
      <c r="A389" s="57">
        <v>3</v>
      </c>
      <c r="B389" s="269" t="s">
        <v>37</v>
      </c>
      <c r="C389" s="105">
        <f>C390+C396+C400</f>
        <v>173764.12999999998</v>
      </c>
      <c r="D389" s="105">
        <f>D390+D396+D400</f>
        <v>46803000</v>
      </c>
      <c r="E389" s="105">
        <f>E390+E396+E400</f>
        <v>6862678.4299999997</v>
      </c>
      <c r="F389" s="187" t="s">
        <v>156</v>
      </c>
      <c r="G389" s="187">
        <f t="shared" si="130"/>
        <v>14.662902869474179</v>
      </c>
      <c r="H389" s="104"/>
      <c r="I389" s="104"/>
      <c r="J389" s="104"/>
      <c r="K389" s="104"/>
      <c r="L389" s="104"/>
      <c r="M389" s="104"/>
    </row>
    <row r="390" spans="1:13" s="67" customFormat="1" x14ac:dyDescent="0.2">
      <c r="A390" s="57">
        <v>35</v>
      </c>
      <c r="B390" s="272" t="s">
        <v>16</v>
      </c>
      <c r="C390" s="105">
        <f>C391+C393</f>
        <v>160274.21</v>
      </c>
      <c r="D390" s="105">
        <f>D391+D393</f>
        <v>17958000</v>
      </c>
      <c r="E390" s="105">
        <f>E391+E393</f>
        <v>3006572.51</v>
      </c>
      <c r="F390" s="187" t="s">
        <v>156</v>
      </c>
      <c r="G390" s="187">
        <f t="shared" si="130"/>
        <v>16.742245851431115</v>
      </c>
      <c r="H390" s="104"/>
      <c r="I390" s="104"/>
      <c r="J390" s="104"/>
      <c r="K390" s="104"/>
      <c r="L390" s="104"/>
      <c r="M390" s="104"/>
    </row>
    <row r="391" spans="1:13" s="67" customFormat="1" x14ac:dyDescent="0.2">
      <c r="A391" s="57">
        <v>351</v>
      </c>
      <c r="B391" s="272" t="s">
        <v>0</v>
      </c>
      <c r="C391" s="187">
        <f>C392</f>
        <v>0</v>
      </c>
      <c r="D391" s="187">
        <f>D392</f>
        <v>5098000</v>
      </c>
      <c r="E391" s="187">
        <f>E392</f>
        <v>507378.96</v>
      </c>
      <c r="F391" s="187" t="s">
        <v>156</v>
      </c>
      <c r="G391" s="187">
        <f t="shared" si="130"/>
        <v>9.9525100039231074</v>
      </c>
      <c r="H391" s="104"/>
      <c r="I391" s="104"/>
      <c r="J391" s="104"/>
      <c r="K391" s="104"/>
      <c r="L391" s="104"/>
      <c r="M391" s="104"/>
    </row>
    <row r="392" spans="1:13" x14ac:dyDescent="0.2">
      <c r="A392" s="58">
        <v>3512</v>
      </c>
      <c r="B392" s="273" t="s">
        <v>0</v>
      </c>
      <c r="C392" s="271">
        <v>0</v>
      </c>
      <c r="D392" s="271">
        <v>5098000</v>
      </c>
      <c r="E392" s="271">
        <v>507378.96</v>
      </c>
      <c r="F392" s="271" t="s">
        <v>156</v>
      </c>
      <c r="G392" s="271">
        <f t="shared" si="130"/>
        <v>9.9525100039231074</v>
      </c>
      <c r="H392" s="100"/>
      <c r="I392" s="100"/>
      <c r="J392" s="100"/>
      <c r="K392" s="100"/>
      <c r="L392" s="100"/>
      <c r="M392" s="100"/>
    </row>
    <row r="393" spans="1:13" s="67" customFormat="1" ht="25.5" x14ac:dyDescent="0.2">
      <c r="A393" s="57">
        <v>352</v>
      </c>
      <c r="B393" s="269" t="s">
        <v>214</v>
      </c>
      <c r="C393" s="187">
        <f>C394+C395</f>
        <v>160274.21</v>
      </c>
      <c r="D393" s="187">
        <f t="shared" ref="D393" si="131">D394+D395</f>
        <v>12860000</v>
      </c>
      <c r="E393" s="187">
        <f>E394+E395</f>
        <v>2499193.5499999998</v>
      </c>
      <c r="F393" s="187" t="s">
        <v>156</v>
      </c>
      <c r="G393" s="187">
        <f t="shared" si="130"/>
        <v>19.433853421461897</v>
      </c>
      <c r="H393" s="104"/>
      <c r="I393" s="104"/>
      <c r="J393" s="104"/>
      <c r="K393" s="104"/>
      <c r="L393" s="104"/>
      <c r="M393" s="104"/>
    </row>
    <row r="394" spans="1:13" ht="25.5" x14ac:dyDescent="0.2">
      <c r="A394" s="58">
        <v>3522</v>
      </c>
      <c r="B394" s="291" t="s">
        <v>215</v>
      </c>
      <c r="C394" s="271">
        <v>160274.21</v>
      </c>
      <c r="D394" s="271">
        <v>10312000</v>
      </c>
      <c r="E394" s="271">
        <v>2268893.21</v>
      </c>
      <c r="F394" s="271" t="s">
        <v>156</v>
      </c>
      <c r="G394" s="271">
        <f t="shared" si="130"/>
        <v>22.002455488750968</v>
      </c>
      <c r="H394" s="100"/>
      <c r="I394" s="100"/>
      <c r="J394" s="100"/>
      <c r="K394" s="100"/>
      <c r="L394" s="100"/>
      <c r="M394" s="100"/>
    </row>
    <row r="395" spans="1:13" x14ac:dyDescent="0.2">
      <c r="A395" s="58">
        <v>3523</v>
      </c>
      <c r="B395" s="275" t="s">
        <v>180</v>
      </c>
      <c r="C395" s="271">
        <v>0</v>
      </c>
      <c r="D395" s="271">
        <v>2548000</v>
      </c>
      <c r="E395" s="271">
        <v>230300.34</v>
      </c>
      <c r="F395" s="271" t="s">
        <v>156</v>
      </c>
      <c r="G395" s="271">
        <f t="shared" si="130"/>
        <v>9.0384748822605978</v>
      </c>
      <c r="H395" s="100"/>
      <c r="I395" s="100"/>
      <c r="J395" s="100"/>
      <c r="K395" s="100"/>
      <c r="L395" s="100"/>
      <c r="M395" s="100"/>
    </row>
    <row r="396" spans="1:13" s="67" customFormat="1" x14ac:dyDescent="0.2">
      <c r="A396" s="57">
        <v>36</v>
      </c>
      <c r="B396" s="64" t="s">
        <v>165</v>
      </c>
      <c r="C396" s="187">
        <f t="shared" ref="C396:E396" si="132">C397</f>
        <v>9635.52</v>
      </c>
      <c r="D396" s="187">
        <f t="shared" si="132"/>
        <v>12042000</v>
      </c>
      <c r="E396" s="187">
        <f t="shared" si="132"/>
        <v>2083005.04</v>
      </c>
      <c r="F396" s="187" t="s">
        <v>156</v>
      </c>
      <c r="G396" s="187">
        <f t="shared" si="130"/>
        <v>17.297832918119916</v>
      </c>
      <c r="H396" s="104"/>
      <c r="I396" s="104"/>
      <c r="J396" s="104"/>
      <c r="K396" s="104"/>
      <c r="L396" s="104"/>
      <c r="M396" s="104"/>
    </row>
    <row r="397" spans="1:13" s="67" customFormat="1" x14ac:dyDescent="0.2">
      <c r="A397" s="57">
        <v>363</v>
      </c>
      <c r="B397" s="114" t="s">
        <v>112</v>
      </c>
      <c r="C397" s="187">
        <f>C399+C398</f>
        <v>9635.52</v>
      </c>
      <c r="D397" s="187">
        <f>D399+D398</f>
        <v>12042000</v>
      </c>
      <c r="E397" s="187">
        <f>E399+E398</f>
        <v>2083005.04</v>
      </c>
      <c r="F397" s="187" t="s">
        <v>156</v>
      </c>
      <c r="G397" s="187">
        <f t="shared" si="130"/>
        <v>17.297832918119916</v>
      </c>
      <c r="H397" s="104"/>
      <c r="I397" s="104"/>
      <c r="J397" s="104"/>
      <c r="K397" s="104"/>
      <c r="L397" s="104"/>
      <c r="M397" s="104"/>
    </row>
    <row r="398" spans="1:13" s="67" customFormat="1" x14ac:dyDescent="0.2">
      <c r="A398" s="59">
        <v>3631</v>
      </c>
      <c r="B398" s="245" t="s">
        <v>138</v>
      </c>
      <c r="C398" s="271">
        <v>0</v>
      </c>
      <c r="D398" s="271">
        <v>1720000</v>
      </c>
      <c r="E398" s="271">
        <v>0</v>
      </c>
      <c r="F398" s="271" t="s">
        <v>156</v>
      </c>
      <c r="G398" s="271">
        <f t="shared" si="130"/>
        <v>0</v>
      </c>
      <c r="H398" s="104"/>
      <c r="I398" s="104"/>
      <c r="J398" s="104"/>
      <c r="K398" s="104"/>
      <c r="L398" s="104"/>
      <c r="M398" s="104"/>
    </row>
    <row r="399" spans="1:13" x14ac:dyDescent="0.2">
      <c r="A399" s="58">
        <v>3632</v>
      </c>
      <c r="B399" s="275" t="s">
        <v>113</v>
      </c>
      <c r="C399" s="271">
        <v>9635.52</v>
      </c>
      <c r="D399" s="271">
        <v>10322000</v>
      </c>
      <c r="E399" s="271">
        <v>2083005.04</v>
      </c>
      <c r="F399" s="271" t="s">
        <v>156</v>
      </c>
      <c r="G399" s="271">
        <f t="shared" si="130"/>
        <v>20.180246463863593</v>
      </c>
      <c r="H399" s="100"/>
      <c r="I399" s="100"/>
      <c r="J399" s="100"/>
      <c r="K399" s="100"/>
      <c r="L399" s="100"/>
      <c r="M399" s="100"/>
    </row>
    <row r="400" spans="1:13" s="67" customFormat="1" x14ac:dyDescent="0.2">
      <c r="A400" s="57">
        <v>38</v>
      </c>
      <c r="B400" s="272" t="s">
        <v>57</v>
      </c>
      <c r="C400" s="187">
        <f t="shared" ref="C400:E400" si="133">C401</f>
        <v>3854.4</v>
      </c>
      <c r="D400" s="187">
        <f t="shared" si="133"/>
        <v>16803000</v>
      </c>
      <c r="E400" s="187">
        <f t="shared" si="133"/>
        <v>1773100.88</v>
      </c>
      <c r="F400" s="187" t="s">
        <v>156</v>
      </c>
      <c r="G400" s="187">
        <f t="shared" si="130"/>
        <v>10.552287567696245</v>
      </c>
      <c r="H400" s="104"/>
      <c r="I400" s="104"/>
      <c r="J400" s="104"/>
      <c r="K400" s="104"/>
      <c r="L400" s="104"/>
      <c r="M400" s="104"/>
    </row>
    <row r="401" spans="1:13" x14ac:dyDescent="0.2">
      <c r="A401" s="57">
        <v>382</v>
      </c>
      <c r="B401" s="272" t="s">
        <v>81</v>
      </c>
      <c r="C401" s="187">
        <f>C402+C403</f>
        <v>3854.4</v>
      </c>
      <c r="D401" s="187">
        <f>D402+D403</f>
        <v>16803000</v>
      </c>
      <c r="E401" s="187">
        <f>E402+E403</f>
        <v>1773100.88</v>
      </c>
      <c r="F401" s="187" t="s">
        <v>156</v>
      </c>
      <c r="G401" s="187">
        <f t="shared" si="130"/>
        <v>10.552287567696245</v>
      </c>
      <c r="H401" s="100"/>
      <c r="I401" s="100"/>
      <c r="J401" s="100"/>
      <c r="K401" s="100"/>
      <c r="L401" s="100"/>
      <c r="M401" s="100"/>
    </row>
    <row r="402" spans="1:13" x14ac:dyDescent="0.2">
      <c r="A402" s="59">
        <v>3821</v>
      </c>
      <c r="B402" s="275" t="s">
        <v>105</v>
      </c>
      <c r="C402" s="270">
        <v>0</v>
      </c>
      <c r="D402" s="270">
        <v>1200000</v>
      </c>
      <c r="E402" s="270">
        <v>0</v>
      </c>
      <c r="F402" s="271" t="s">
        <v>156</v>
      </c>
      <c r="G402" s="271">
        <f t="shared" si="130"/>
        <v>0</v>
      </c>
      <c r="H402" s="100"/>
      <c r="I402" s="100"/>
      <c r="J402" s="100"/>
      <c r="K402" s="100"/>
      <c r="L402" s="100"/>
      <c r="M402" s="100"/>
    </row>
    <row r="403" spans="1:13" x14ac:dyDescent="0.2">
      <c r="A403" s="58">
        <v>3822</v>
      </c>
      <c r="B403" s="275" t="s">
        <v>80</v>
      </c>
      <c r="C403" s="271">
        <v>3854.4</v>
      </c>
      <c r="D403" s="271">
        <v>15603000</v>
      </c>
      <c r="E403" s="271">
        <v>1773100.88</v>
      </c>
      <c r="F403" s="271" t="s">
        <v>156</v>
      </c>
      <c r="G403" s="271">
        <f t="shared" si="130"/>
        <v>11.363845927065306</v>
      </c>
      <c r="H403" s="100"/>
      <c r="I403" s="100"/>
      <c r="J403" s="100"/>
      <c r="K403" s="100"/>
      <c r="L403" s="100"/>
      <c r="M403" s="100"/>
    </row>
    <row r="404" spans="1:13" x14ac:dyDescent="0.2">
      <c r="A404" s="62"/>
      <c r="B404" s="115"/>
      <c r="C404" s="101"/>
      <c r="D404" s="101"/>
      <c r="E404" s="101"/>
      <c r="F404" s="286"/>
      <c r="G404" s="286"/>
      <c r="H404" s="100"/>
      <c r="I404" s="100"/>
      <c r="J404" s="100"/>
      <c r="K404" s="100"/>
      <c r="L404" s="100"/>
      <c r="M404" s="100"/>
    </row>
    <row r="405" spans="1:13" s="67" customFormat="1" ht="38.25" x14ac:dyDescent="0.2">
      <c r="A405" s="60" t="s">
        <v>96</v>
      </c>
      <c r="B405" s="64" t="s">
        <v>171</v>
      </c>
      <c r="C405" s="105">
        <f t="shared" ref="C405:E405" si="134">C406</f>
        <v>56727.56</v>
      </c>
      <c r="D405" s="105">
        <f t="shared" si="134"/>
        <v>270000</v>
      </c>
      <c r="E405" s="105">
        <f t="shared" si="134"/>
        <v>0</v>
      </c>
      <c r="F405" s="187">
        <f t="shared" ref="F405:F412" si="135">E405/C405*100</f>
        <v>0</v>
      </c>
      <c r="G405" s="187">
        <f t="shared" ref="G405:G417" si="136">E405/D405*100</f>
        <v>0</v>
      </c>
      <c r="H405" s="104"/>
      <c r="I405" s="104"/>
      <c r="J405" s="104"/>
      <c r="K405" s="104"/>
      <c r="L405" s="104"/>
      <c r="M405" s="104"/>
    </row>
    <row r="406" spans="1:13" s="67" customFormat="1" x14ac:dyDescent="0.2">
      <c r="A406" s="60">
        <v>3</v>
      </c>
      <c r="B406" s="269" t="s">
        <v>37</v>
      </c>
      <c r="C406" s="105">
        <f>C407+C410+C413</f>
        <v>56727.56</v>
      </c>
      <c r="D406" s="105">
        <f>D407+D410+D413</f>
        <v>270000</v>
      </c>
      <c r="E406" s="105">
        <f>E407+E410+E413</f>
        <v>0</v>
      </c>
      <c r="F406" s="187">
        <f t="shared" si="135"/>
        <v>0</v>
      </c>
      <c r="G406" s="187">
        <f t="shared" si="136"/>
        <v>0</v>
      </c>
      <c r="H406" s="104"/>
      <c r="I406" s="104"/>
      <c r="J406" s="104"/>
      <c r="K406" s="104"/>
      <c r="L406" s="104"/>
      <c r="M406" s="104"/>
    </row>
    <row r="407" spans="1:13" s="67" customFormat="1" x14ac:dyDescent="0.2">
      <c r="A407" s="57">
        <v>35</v>
      </c>
      <c r="B407" s="272" t="s">
        <v>16</v>
      </c>
      <c r="C407" s="105">
        <f t="shared" ref="C407:E408" si="137">C408</f>
        <v>0</v>
      </c>
      <c r="D407" s="105">
        <f t="shared" si="137"/>
        <v>200000</v>
      </c>
      <c r="E407" s="105">
        <f t="shared" si="137"/>
        <v>0</v>
      </c>
      <c r="F407" s="187" t="s">
        <v>156</v>
      </c>
      <c r="G407" s="187">
        <f t="shared" si="136"/>
        <v>0</v>
      </c>
      <c r="H407" s="104"/>
      <c r="I407" s="104"/>
      <c r="J407" s="104"/>
      <c r="K407" s="104"/>
      <c r="L407" s="104"/>
      <c r="M407" s="104"/>
    </row>
    <row r="408" spans="1:13" s="67" customFormat="1" ht="25.5" x14ac:dyDescent="0.2">
      <c r="A408" s="57">
        <v>352</v>
      </c>
      <c r="B408" s="269" t="s">
        <v>214</v>
      </c>
      <c r="C408" s="105">
        <f t="shared" si="137"/>
        <v>0</v>
      </c>
      <c r="D408" s="105">
        <f t="shared" si="137"/>
        <v>200000</v>
      </c>
      <c r="E408" s="105">
        <f t="shared" si="137"/>
        <v>0</v>
      </c>
      <c r="F408" s="187" t="s">
        <v>156</v>
      </c>
      <c r="G408" s="187">
        <f t="shared" si="136"/>
        <v>0</v>
      </c>
      <c r="H408" s="104"/>
      <c r="I408" s="104"/>
      <c r="J408" s="104"/>
      <c r="K408" s="104"/>
      <c r="L408" s="104"/>
      <c r="M408" s="104"/>
    </row>
    <row r="409" spans="1:13" ht="25.5" x14ac:dyDescent="0.2">
      <c r="A409" s="58">
        <v>3522</v>
      </c>
      <c r="B409" s="291" t="s">
        <v>215</v>
      </c>
      <c r="C409" s="270">
        <v>0</v>
      </c>
      <c r="D409" s="270">
        <v>200000</v>
      </c>
      <c r="E409" s="270">
        <v>0</v>
      </c>
      <c r="F409" s="271" t="s">
        <v>156</v>
      </c>
      <c r="G409" s="271">
        <f t="shared" si="136"/>
        <v>0</v>
      </c>
      <c r="H409" s="100"/>
      <c r="I409" s="100"/>
      <c r="J409" s="100"/>
      <c r="K409" s="100"/>
      <c r="L409" s="100"/>
      <c r="M409" s="100"/>
    </row>
    <row r="410" spans="1:13" s="67" customFormat="1" x14ac:dyDescent="0.2">
      <c r="A410" s="57">
        <v>36</v>
      </c>
      <c r="B410" s="64" t="s">
        <v>165</v>
      </c>
      <c r="C410" s="105">
        <f t="shared" ref="C410:E410" si="138">C411</f>
        <v>56727.56</v>
      </c>
      <c r="D410" s="105">
        <f t="shared" si="138"/>
        <v>10000</v>
      </c>
      <c r="E410" s="105">
        <f t="shared" si="138"/>
        <v>0</v>
      </c>
      <c r="F410" s="187">
        <f t="shared" si="135"/>
        <v>0</v>
      </c>
      <c r="G410" s="187">
        <f t="shared" si="136"/>
        <v>0</v>
      </c>
      <c r="H410" s="104"/>
      <c r="I410" s="104"/>
      <c r="J410" s="104"/>
      <c r="K410" s="104"/>
      <c r="L410" s="104"/>
      <c r="M410" s="104"/>
    </row>
    <row r="411" spans="1:13" s="67" customFormat="1" x14ac:dyDescent="0.2">
      <c r="A411" s="57">
        <v>363</v>
      </c>
      <c r="B411" s="114" t="s">
        <v>112</v>
      </c>
      <c r="C411" s="105">
        <f>C412</f>
        <v>56727.56</v>
      </c>
      <c r="D411" s="105">
        <f>D412</f>
        <v>10000</v>
      </c>
      <c r="E411" s="105">
        <f>E412</f>
        <v>0</v>
      </c>
      <c r="F411" s="187">
        <f t="shared" si="135"/>
        <v>0</v>
      </c>
      <c r="G411" s="187">
        <f t="shared" si="136"/>
        <v>0</v>
      </c>
      <c r="H411" s="104"/>
      <c r="I411" s="104"/>
      <c r="J411" s="104"/>
      <c r="K411" s="104"/>
      <c r="L411" s="104"/>
      <c r="M411" s="104"/>
    </row>
    <row r="412" spans="1:13" s="67" customFormat="1" x14ac:dyDescent="0.2">
      <c r="A412" s="59">
        <v>3631</v>
      </c>
      <c r="B412" s="291" t="s">
        <v>138</v>
      </c>
      <c r="C412" s="270">
        <v>56727.56</v>
      </c>
      <c r="D412" s="270">
        <v>10000</v>
      </c>
      <c r="E412" s="270">
        <v>0</v>
      </c>
      <c r="F412" s="271">
        <f t="shared" si="135"/>
        <v>0</v>
      </c>
      <c r="G412" s="271">
        <f t="shared" si="136"/>
        <v>0</v>
      </c>
      <c r="H412" s="104"/>
      <c r="I412" s="104"/>
      <c r="J412" s="104"/>
      <c r="K412" s="104"/>
      <c r="L412" s="104"/>
      <c r="M412" s="104"/>
    </row>
    <row r="413" spans="1:13" x14ac:dyDescent="0.2">
      <c r="A413" s="57">
        <v>38</v>
      </c>
      <c r="B413" s="272" t="s">
        <v>57</v>
      </c>
      <c r="C413" s="187">
        <f>C414+C416</f>
        <v>0</v>
      </c>
      <c r="D413" s="187">
        <f>D414+D416</f>
        <v>60000</v>
      </c>
      <c r="E413" s="187">
        <f>E414+E416</f>
        <v>0</v>
      </c>
      <c r="F413" s="187" t="s">
        <v>156</v>
      </c>
      <c r="G413" s="187">
        <f t="shared" si="136"/>
        <v>0</v>
      </c>
      <c r="H413" s="100"/>
      <c r="I413" s="100"/>
      <c r="J413" s="100"/>
      <c r="K413" s="100"/>
      <c r="L413" s="100"/>
      <c r="M413" s="100"/>
    </row>
    <row r="414" spans="1:13" x14ac:dyDescent="0.2">
      <c r="A414" s="57">
        <v>381</v>
      </c>
      <c r="B414" s="272" t="s">
        <v>36</v>
      </c>
      <c r="C414" s="105">
        <f t="shared" ref="C414:E414" si="139">C415</f>
        <v>0</v>
      </c>
      <c r="D414" s="105">
        <f t="shared" si="139"/>
        <v>50000</v>
      </c>
      <c r="E414" s="105">
        <f t="shared" si="139"/>
        <v>0</v>
      </c>
      <c r="F414" s="187" t="s">
        <v>156</v>
      </c>
      <c r="G414" s="187">
        <f t="shared" si="136"/>
        <v>0</v>
      </c>
      <c r="H414" s="100"/>
      <c r="I414" s="100"/>
      <c r="J414" s="100"/>
      <c r="K414" s="100"/>
      <c r="L414" s="100"/>
      <c r="M414" s="100"/>
    </row>
    <row r="415" spans="1:13" x14ac:dyDescent="0.2">
      <c r="A415" s="58">
        <v>3811</v>
      </c>
      <c r="B415" s="275" t="s">
        <v>19</v>
      </c>
      <c r="C415" s="270">
        <v>0</v>
      </c>
      <c r="D415" s="270">
        <v>50000</v>
      </c>
      <c r="E415" s="270">
        <v>0</v>
      </c>
      <c r="F415" s="271" t="s">
        <v>156</v>
      </c>
      <c r="G415" s="271">
        <f t="shared" si="136"/>
        <v>0</v>
      </c>
      <c r="H415" s="100"/>
      <c r="I415" s="100"/>
      <c r="J415" s="100"/>
      <c r="K415" s="100"/>
      <c r="L415" s="100"/>
      <c r="M415" s="100"/>
    </row>
    <row r="416" spans="1:13" x14ac:dyDescent="0.2">
      <c r="A416" s="57">
        <v>382</v>
      </c>
      <c r="B416" s="272" t="s">
        <v>81</v>
      </c>
      <c r="C416" s="187">
        <f t="shared" ref="C416:E416" si="140">C417</f>
        <v>0</v>
      </c>
      <c r="D416" s="187">
        <f t="shared" si="140"/>
        <v>10000</v>
      </c>
      <c r="E416" s="187">
        <f t="shared" si="140"/>
        <v>0</v>
      </c>
      <c r="F416" s="187" t="s">
        <v>156</v>
      </c>
      <c r="G416" s="187">
        <f t="shared" si="136"/>
        <v>0</v>
      </c>
      <c r="H416" s="100"/>
      <c r="I416" s="100"/>
      <c r="J416" s="100"/>
      <c r="K416" s="100"/>
      <c r="L416" s="100"/>
      <c r="M416" s="100"/>
    </row>
    <row r="417" spans="1:13" x14ac:dyDescent="0.2">
      <c r="A417" s="58">
        <v>3821</v>
      </c>
      <c r="B417" s="275" t="s">
        <v>105</v>
      </c>
      <c r="C417" s="271">
        <v>0</v>
      </c>
      <c r="D417" s="271">
        <v>10000</v>
      </c>
      <c r="E417" s="271">
        <v>0</v>
      </c>
      <c r="F417" s="271" t="s">
        <v>156</v>
      </c>
      <c r="G417" s="271">
        <f t="shared" si="136"/>
        <v>0</v>
      </c>
      <c r="H417" s="100"/>
      <c r="I417" s="100"/>
      <c r="J417" s="100"/>
      <c r="K417" s="100"/>
      <c r="L417" s="100"/>
      <c r="M417" s="100"/>
    </row>
    <row r="418" spans="1:13" x14ac:dyDescent="0.2">
      <c r="A418" s="58"/>
      <c r="B418" s="275"/>
      <c r="C418" s="270"/>
      <c r="D418" s="270"/>
      <c r="E418" s="270"/>
      <c r="F418" s="271"/>
      <c r="G418" s="271"/>
      <c r="H418" s="100"/>
      <c r="I418" s="100"/>
      <c r="J418" s="100"/>
      <c r="K418" s="100"/>
      <c r="L418" s="100"/>
      <c r="M418" s="100"/>
    </row>
    <row r="419" spans="1:13" s="67" customFormat="1" ht="25.5" x14ac:dyDescent="0.2">
      <c r="A419" s="60" t="s">
        <v>97</v>
      </c>
      <c r="B419" s="267" t="s">
        <v>104</v>
      </c>
      <c r="C419" s="105">
        <f t="shared" ref="C419:E419" si="141">C420</f>
        <v>0</v>
      </c>
      <c r="D419" s="105">
        <f t="shared" si="141"/>
        <v>1150000</v>
      </c>
      <c r="E419" s="105">
        <f t="shared" si="141"/>
        <v>0</v>
      </c>
      <c r="F419" s="187" t="s">
        <v>156</v>
      </c>
      <c r="G419" s="187">
        <f t="shared" ref="G419:G426" si="142">E419/D419*100</f>
        <v>0</v>
      </c>
      <c r="H419" s="104"/>
      <c r="I419" s="104"/>
      <c r="J419" s="104"/>
      <c r="K419" s="104"/>
      <c r="L419" s="104"/>
      <c r="M419" s="104"/>
    </row>
    <row r="420" spans="1:13" s="67" customFormat="1" x14ac:dyDescent="0.2">
      <c r="A420" s="60">
        <v>3</v>
      </c>
      <c r="B420" s="269" t="s">
        <v>37</v>
      </c>
      <c r="C420" s="105">
        <f>C421+C424</f>
        <v>0</v>
      </c>
      <c r="D420" s="105">
        <f>D421+D424</f>
        <v>1150000</v>
      </c>
      <c r="E420" s="105">
        <f>E421+E424</f>
        <v>0</v>
      </c>
      <c r="F420" s="187" t="s">
        <v>156</v>
      </c>
      <c r="G420" s="187">
        <f t="shared" si="142"/>
        <v>0</v>
      </c>
      <c r="H420" s="104"/>
      <c r="I420" s="104"/>
      <c r="J420" s="104"/>
      <c r="K420" s="104"/>
      <c r="L420" s="104"/>
      <c r="M420" s="104"/>
    </row>
    <row r="421" spans="1:13" s="67" customFormat="1" x14ac:dyDescent="0.2">
      <c r="A421" s="57">
        <v>36</v>
      </c>
      <c r="B421" s="64" t="s">
        <v>165</v>
      </c>
      <c r="C421" s="105">
        <f t="shared" ref="C421:E421" si="143">C422</f>
        <v>0</v>
      </c>
      <c r="D421" s="105">
        <f t="shared" si="143"/>
        <v>650000</v>
      </c>
      <c r="E421" s="105">
        <f t="shared" si="143"/>
        <v>0</v>
      </c>
      <c r="F421" s="187" t="s">
        <v>156</v>
      </c>
      <c r="G421" s="187">
        <f t="shared" si="142"/>
        <v>0</v>
      </c>
      <c r="H421" s="104"/>
      <c r="I421" s="104"/>
      <c r="J421" s="104"/>
      <c r="K421" s="104"/>
      <c r="L421" s="104"/>
      <c r="M421" s="104"/>
    </row>
    <row r="422" spans="1:13" s="67" customFormat="1" x14ac:dyDescent="0.2">
      <c r="A422" s="57">
        <v>363</v>
      </c>
      <c r="B422" s="114" t="s">
        <v>112</v>
      </c>
      <c r="C422" s="105">
        <f>C423</f>
        <v>0</v>
      </c>
      <c r="D422" s="105">
        <f>D423</f>
        <v>650000</v>
      </c>
      <c r="E422" s="105">
        <f>E423</f>
        <v>0</v>
      </c>
      <c r="F422" s="187" t="s">
        <v>156</v>
      </c>
      <c r="G422" s="187">
        <f t="shared" si="142"/>
        <v>0</v>
      </c>
      <c r="H422" s="104"/>
      <c r="I422" s="104"/>
      <c r="J422" s="104"/>
      <c r="K422" s="104"/>
      <c r="L422" s="104"/>
      <c r="M422" s="104"/>
    </row>
    <row r="423" spans="1:13" x14ac:dyDescent="0.2">
      <c r="A423" s="59">
        <v>3631</v>
      </c>
      <c r="B423" s="275" t="s">
        <v>138</v>
      </c>
      <c r="C423" s="270">
        <v>0</v>
      </c>
      <c r="D423" s="270">
        <v>650000</v>
      </c>
      <c r="E423" s="270">
        <v>0</v>
      </c>
      <c r="F423" s="271" t="s">
        <v>156</v>
      </c>
      <c r="G423" s="271">
        <f t="shared" si="142"/>
        <v>0</v>
      </c>
      <c r="H423" s="100"/>
      <c r="I423" s="100"/>
      <c r="J423" s="100"/>
      <c r="K423" s="100"/>
      <c r="L423" s="100"/>
      <c r="M423" s="100"/>
    </row>
    <row r="424" spans="1:13" s="67" customFormat="1" x14ac:dyDescent="0.2">
      <c r="A424" s="57">
        <v>38</v>
      </c>
      <c r="B424" s="272" t="s">
        <v>57</v>
      </c>
      <c r="C424" s="105">
        <f>C425</f>
        <v>0</v>
      </c>
      <c r="D424" s="105">
        <f>D425</f>
        <v>500000</v>
      </c>
      <c r="E424" s="105">
        <f>E425</f>
        <v>0</v>
      </c>
      <c r="F424" s="187" t="s">
        <v>156</v>
      </c>
      <c r="G424" s="187">
        <f t="shared" si="142"/>
        <v>0</v>
      </c>
      <c r="H424" s="104"/>
      <c r="I424" s="104"/>
      <c r="J424" s="104"/>
      <c r="K424" s="104"/>
      <c r="L424" s="104"/>
      <c r="M424" s="104"/>
    </row>
    <row r="425" spans="1:13" s="67" customFormat="1" x14ac:dyDescent="0.2">
      <c r="A425" s="57">
        <v>381</v>
      </c>
      <c r="B425" s="272" t="s">
        <v>36</v>
      </c>
      <c r="C425" s="105">
        <f t="shared" ref="C425:E425" si="144">C426</f>
        <v>0</v>
      </c>
      <c r="D425" s="105">
        <f t="shared" si="144"/>
        <v>500000</v>
      </c>
      <c r="E425" s="105">
        <f t="shared" si="144"/>
        <v>0</v>
      </c>
      <c r="F425" s="187" t="s">
        <v>156</v>
      </c>
      <c r="G425" s="187">
        <f t="shared" si="142"/>
        <v>0</v>
      </c>
      <c r="H425" s="104"/>
      <c r="I425" s="104"/>
      <c r="J425" s="104"/>
      <c r="K425" s="104"/>
      <c r="L425" s="104"/>
      <c r="M425" s="104"/>
    </row>
    <row r="426" spans="1:13" x14ac:dyDescent="0.2">
      <c r="A426" s="58">
        <v>3811</v>
      </c>
      <c r="B426" s="275" t="s">
        <v>19</v>
      </c>
      <c r="C426" s="270">
        <v>0</v>
      </c>
      <c r="D426" s="270">
        <v>500000</v>
      </c>
      <c r="E426" s="270">
        <v>0</v>
      </c>
      <c r="F426" s="271" t="s">
        <v>156</v>
      </c>
      <c r="G426" s="271">
        <f t="shared" si="142"/>
        <v>0</v>
      </c>
      <c r="H426" s="100"/>
      <c r="I426" s="100"/>
      <c r="J426" s="100"/>
      <c r="K426" s="100"/>
      <c r="L426" s="100"/>
      <c r="M426" s="100"/>
    </row>
    <row r="427" spans="1:13" x14ac:dyDescent="0.2">
      <c r="A427" s="58"/>
      <c r="B427" s="275"/>
      <c r="C427" s="270"/>
      <c r="D427" s="270"/>
      <c r="E427" s="270"/>
      <c r="F427" s="271"/>
      <c r="G427" s="271"/>
      <c r="H427" s="100"/>
      <c r="I427" s="100"/>
      <c r="J427" s="100"/>
      <c r="K427" s="100"/>
      <c r="L427" s="100"/>
      <c r="M427" s="100"/>
    </row>
    <row r="428" spans="1:13" x14ac:dyDescent="0.2">
      <c r="A428" s="60" t="s">
        <v>148</v>
      </c>
      <c r="B428" s="64" t="s">
        <v>147</v>
      </c>
      <c r="C428" s="105">
        <f t="shared" ref="C428:E431" si="145">C429</f>
        <v>0</v>
      </c>
      <c r="D428" s="105">
        <f t="shared" si="145"/>
        <v>45000000</v>
      </c>
      <c r="E428" s="105">
        <f t="shared" si="145"/>
        <v>42753235.060000002</v>
      </c>
      <c r="F428" s="187" t="s">
        <v>156</v>
      </c>
      <c r="G428" s="187">
        <f>E428/D428*100</f>
        <v>95.007189022222221</v>
      </c>
      <c r="H428" s="100"/>
      <c r="I428" s="100"/>
      <c r="J428" s="100"/>
      <c r="K428" s="100"/>
      <c r="L428" s="100"/>
      <c r="M428" s="100"/>
    </row>
    <row r="429" spans="1:13" x14ac:dyDescent="0.2">
      <c r="A429" s="60">
        <v>3</v>
      </c>
      <c r="B429" s="269" t="s">
        <v>37</v>
      </c>
      <c r="C429" s="105">
        <f t="shared" si="145"/>
        <v>0</v>
      </c>
      <c r="D429" s="105">
        <f t="shared" si="145"/>
        <v>45000000</v>
      </c>
      <c r="E429" s="105">
        <f t="shared" si="145"/>
        <v>42753235.060000002</v>
      </c>
      <c r="F429" s="187" t="s">
        <v>156</v>
      </c>
      <c r="G429" s="187">
        <f>E429/D429*100</f>
        <v>95.007189022222221</v>
      </c>
      <c r="H429" s="100"/>
      <c r="I429" s="100"/>
      <c r="J429" s="100"/>
      <c r="K429" s="100"/>
      <c r="L429" s="100"/>
      <c r="M429" s="100"/>
    </row>
    <row r="430" spans="1:13" x14ac:dyDescent="0.2">
      <c r="A430" s="57">
        <v>36</v>
      </c>
      <c r="B430" s="64" t="s">
        <v>165</v>
      </c>
      <c r="C430" s="105">
        <f t="shared" si="145"/>
        <v>0</v>
      </c>
      <c r="D430" s="105">
        <f t="shared" si="145"/>
        <v>45000000</v>
      </c>
      <c r="E430" s="105">
        <f t="shared" si="145"/>
        <v>42753235.060000002</v>
      </c>
      <c r="F430" s="187" t="s">
        <v>156</v>
      </c>
      <c r="G430" s="187">
        <f>E430/D430*100</f>
        <v>95.007189022222221</v>
      </c>
      <c r="H430" s="100"/>
      <c r="I430" s="100"/>
      <c r="J430" s="100"/>
      <c r="K430" s="100"/>
      <c r="L430" s="100"/>
      <c r="M430" s="100"/>
    </row>
    <row r="431" spans="1:13" x14ac:dyDescent="0.2">
      <c r="A431" s="57">
        <v>363</v>
      </c>
      <c r="B431" s="114" t="s">
        <v>112</v>
      </c>
      <c r="C431" s="105">
        <f t="shared" si="145"/>
        <v>0</v>
      </c>
      <c r="D431" s="105">
        <f t="shared" si="145"/>
        <v>45000000</v>
      </c>
      <c r="E431" s="105">
        <f t="shared" si="145"/>
        <v>42753235.060000002</v>
      </c>
      <c r="F431" s="187" t="s">
        <v>156</v>
      </c>
      <c r="G431" s="187">
        <f>E431/D431*100</f>
        <v>95.007189022222221</v>
      </c>
      <c r="H431" s="100"/>
      <c r="I431" s="100"/>
      <c r="J431" s="100"/>
      <c r="K431" s="100"/>
      <c r="L431" s="100"/>
      <c r="M431" s="100"/>
    </row>
    <row r="432" spans="1:13" x14ac:dyDescent="0.2">
      <c r="A432" s="58">
        <v>3632</v>
      </c>
      <c r="B432" s="275" t="s">
        <v>113</v>
      </c>
      <c r="C432" s="270">
        <v>0</v>
      </c>
      <c r="D432" s="270">
        <v>45000000</v>
      </c>
      <c r="E432" s="270">
        <v>42753235.060000002</v>
      </c>
      <c r="F432" s="271" t="s">
        <v>156</v>
      </c>
      <c r="G432" s="271">
        <f>E432/D432*100</f>
        <v>95.007189022222221</v>
      </c>
      <c r="H432" s="100"/>
      <c r="I432" s="100"/>
      <c r="J432" s="100"/>
      <c r="K432" s="100"/>
      <c r="L432" s="100"/>
      <c r="M432" s="100"/>
    </row>
    <row r="433" spans="1:13" x14ac:dyDescent="0.2">
      <c r="A433" s="58"/>
      <c r="B433" s="275"/>
      <c r="C433" s="270"/>
      <c r="D433" s="270"/>
      <c r="E433" s="270"/>
      <c r="F433" s="271"/>
      <c r="G433" s="271"/>
      <c r="H433" s="100"/>
      <c r="I433" s="100"/>
      <c r="J433" s="100"/>
      <c r="K433" s="100"/>
      <c r="L433" s="100"/>
      <c r="M433" s="100"/>
    </row>
    <row r="434" spans="1:13" ht="25.5" x14ac:dyDescent="0.2">
      <c r="A434" s="60" t="s">
        <v>256</v>
      </c>
      <c r="B434" s="64" t="s">
        <v>257</v>
      </c>
      <c r="C434" s="105">
        <f>C435</f>
        <v>1686686.04</v>
      </c>
      <c r="D434" s="105">
        <f t="shared" ref="D434:E434" si="146">D435</f>
        <v>0</v>
      </c>
      <c r="E434" s="105">
        <f t="shared" si="146"/>
        <v>0</v>
      </c>
      <c r="F434" s="187">
        <f t="shared" ref="F434" si="147">E434/C434*100</f>
        <v>0</v>
      </c>
      <c r="G434" s="187" t="s">
        <v>156</v>
      </c>
      <c r="H434" s="100"/>
      <c r="I434" s="100"/>
      <c r="J434" s="100"/>
      <c r="K434" s="100"/>
      <c r="L434" s="100"/>
      <c r="M434" s="100"/>
    </row>
    <row r="435" spans="1:13" x14ac:dyDescent="0.2">
      <c r="A435" s="60">
        <v>3</v>
      </c>
      <c r="B435" s="269" t="s">
        <v>37</v>
      </c>
      <c r="C435" s="105">
        <f>C436</f>
        <v>1686686.04</v>
      </c>
      <c r="D435" s="105">
        <f>D436</f>
        <v>0</v>
      </c>
      <c r="E435" s="105">
        <f>E436</f>
        <v>0</v>
      </c>
      <c r="F435" s="187">
        <f t="shared" ref="F435" si="148">E435/C435*100</f>
        <v>0</v>
      </c>
      <c r="G435" s="187" t="s">
        <v>156</v>
      </c>
      <c r="H435" s="100"/>
      <c r="I435" s="100"/>
      <c r="J435" s="100"/>
      <c r="K435" s="100"/>
      <c r="L435" s="100"/>
      <c r="M435" s="100"/>
    </row>
    <row r="436" spans="1:13" x14ac:dyDescent="0.2">
      <c r="A436" s="57">
        <v>38</v>
      </c>
      <c r="B436" s="272" t="s">
        <v>57</v>
      </c>
      <c r="C436" s="105">
        <f>C437</f>
        <v>1686686.04</v>
      </c>
      <c r="D436" s="105">
        <f t="shared" ref="D436:E436" si="149">D437</f>
        <v>0</v>
      </c>
      <c r="E436" s="105">
        <f t="shared" si="149"/>
        <v>0</v>
      </c>
      <c r="F436" s="187">
        <f t="shared" ref="F436:F438" si="150">E436/C436*100</f>
        <v>0</v>
      </c>
      <c r="G436" s="187" t="s">
        <v>156</v>
      </c>
      <c r="H436" s="100"/>
      <c r="I436" s="100"/>
      <c r="J436" s="100"/>
      <c r="K436" s="100"/>
      <c r="L436" s="100"/>
      <c r="M436" s="100"/>
    </row>
    <row r="437" spans="1:13" x14ac:dyDescent="0.2">
      <c r="A437" s="57">
        <v>382</v>
      </c>
      <c r="B437" s="272" t="s">
        <v>81</v>
      </c>
      <c r="C437" s="105">
        <f>C438</f>
        <v>1686686.04</v>
      </c>
      <c r="D437" s="105">
        <f>D438</f>
        <v>0</v>
      </c>
      <c r="E437" s="105">
        <f>E438</f>
        <v>0</v>
      </c>
      <c r="F437" s="187">
        <f t="shared" si="150"/>
        <v>0</v>
      </c>
      <c r="G437" s="187" t="s">
        <v>156</v>
      </c>
      <c r="H437" s="100"/>
      <c r="I437" s="100"/>
      <c r="J437" s="100"/>
      <c r="K437" s="100"/>
      <c r="L437" s="100"/>
      <c r="M437" s="100"/>
    </row>
    <row r="438" spans="1:13" x14ac:dyDescent="0.2">
      <c r="A438" s="58">
        <v>3822</v>
      </c>
      <c r="B438" s="275" t="s">
        <v>80</v>
      </c>
      <c r="C438" s="270">
        <v>1686686.04</v>
      </c>
      <c r="D438" s="270">
        <v>0</v>
      </c>
      <c r="E438" s="270">
        <v>0</v>
      </c>
      <c r="F438" s="271">
        <f t="shared" si="150"/>
        <v>0</v>
      </c>
      <c r="G438" s="271" t="s">
        <v>156</v>
      </c>
      <c r="H438" s="100"/>
      <c r="I438" s="100"/>
      <c r="J438" s="100"/>
      <c r="K438" s="100"/>
      <c r="L438" s="100"/>
      <c r="M438" s="100"/>
    </row>
    <row r="439" spans="1:13" x14ac:dyDescent="0.2">
      <c r="A439" s="58"/>
      <c r="B439" s="275"/>
      <c r="C439" s="270"/>
      <c r="D439" s="270"/>
      <c r="E439" s="270"/>
      <c r="F439" s="271"/>
      <c r="G439" s="271"/>
      <c r="H439" s="100"/>
      <c r="I439" s="100"/>
      <c r="J439" s="100"/>
      <c r="K439" s="100"/>
      <c r="L439" s="100"/>
      <c r="M439" s="100"/>
    </row>
    <row r="440" spans="1:13" x14ac:dyDescent="0.2">
      <c r="A440" s="60" t="s">
        <v>231</v>
      </c>
      <c r="B440" s="64" t="s">
        <v>229</v>
      </c>
      <c r="C440" s="105">
        <f t="shared" ref="C440:E446" si="151">C441</f>
        <v>0</v>
      </c>
      <c r="D440" s="105">
        <f t="shared" si="151"/>
        <v>4925000</v>
      </c>
      <c r="E440" s="105">
        <f t="shared" si="151"/>
        <v>0</v>
      </c>
      <c r="F440" s="293" t="s">
        <v>156</v>
      </c>
      <c r="G440" s="293">
        <f t="shared" ref="G440:G447" si="152">E440/D440*100</f>
        <v>0</v>
      </c>
      <c r="H440" s="100"/>
      <c r="I440" s="100"/>
      <c r="J440" s="100"/>
      <c r="K440" s="100"/>
      <c r="L440" s="100"/>
      <c r="M440" s="100"/>
    </row>
    <row r="441" spans="1:13" x14ac:dyDescent="0.2">
      <c r="A441" s="57">
        <v>3</v>
      </c>
      <c r="B441" s="269" t="s">
        <v>37</v>
      </c>
      <c r="C441" s="105">
        <f>C442+C445</f>
        <v>0</v>
      </c>
      <c r="D441" s="105">
        <f>D442+D445</f>
        <v>4925000</v>
      </c>
      <c r="E441" s="105">
        <f>E442+E445</f>
        <v>0</v>
      </c>
      <c r="F441" s="293" t="s">
        <v>156</v>
      </c>
      <c r="G441" s="293">
        <f t="shared" si="152"/>
        <v>0</v>
      </c>
      <c r="H441" s="100"/>
      <c r="I441" s="100"/>
      <c r="J441" s="100"/>
      <c r="K441" s="100"/>
      <c r="L441" s="100"/>
      <c r="M441" s="100"/>
    </row>
    <row r="442" spans="1:13" x14ac:dyDescent="0.2">
      <c r="A442" s="60">
        <v>32</v>
      </c>
      <c r="B442" s="272" t="s">
        <v>3</v>
      </c>
      <c r="C442" s="105">
        <f>C443</f>
        <v>0</v>
      </c>
      <c r="D442" s="105">
        <f>D443</f>
        <v>4500000</v>
      </c>
      <c r="E442" s="105">
        <f>E443</f>
        <v>0</v>
      </c>
      <c r="F442" s="187" t="s">
        <v>156</v>
      </c>
      <c r="G442" s="187">
        <f t="shared" si="152"/>
        <v>0</v>
      </c>
      <c r="H442" s="100"/>
      <c r="I442" s="100"/>
      <c r="J442" s="100"/>
      <c r="K442" s="100"/>
      <c r="L442" s="100"/>
      <c r="M442" s="100"/>
    </row>
    <row r="443" spans="1:13" x14ac:dyDescent="0.2">
      <c r="A443" s="60">
        <v>323</v>
      </c>
      <c r="B443" s="269" t="s">
        <v>11</v>
      </c>
      <c r="C443" s="105">
        <f t="shared" ref="C443:E443" si="153">C444</f>
        <v>0</v>
      </c>
      <c r="D443" s="105">
        <f t="shared" si="153"/>
        <v>4500000</v>
      </c>
      <c r="E443" s="105">
        <f t="shared" si="153"/>
        <v>0</v>
      </c>
      <c r="F443" s="187" t="s">
        <v>156</v>
      </c>
      <c r="G443" s="187">
        <f t="shared" si="152"/>
        <v>0</v>
      </c>
      <c r="H443" s="100"/>
      <c r="I443" s="100"/>
      <c r="J443" s="100"/>
      <c r="K443" s="100"/>
      <c r="L443" s="100"/>
      <c r="M443" s="100"/>
    </row>
    <row r="444" spans="1:13" x14ac:dyDescent="0.2">
      <c r="A444" s="58">
        <v>3237</v>
      </c>
      <c r="B444" s="112" t="s">
        <v>13</v>
      </c>
      <c r="C444" s="270">
        <v>0</v>
      </c>
      <c r="D444" s="270">
        <v>4500000</v>
      </c>
      <c r="E444" s="270">
        <v>0</v>
      </c>
      <c r="F444" s="271" t="s">
        <v>156</v>
      </c>
      <c r="G444" s="271">
        <f t="shared" si="152"/>
        <v>0</v>
      </c>
      <c r="H444" s="100"/>
      <c r="I444" s="100"/>
      <c r="J444" s="100"/>
      <c r="K444" s="100"/>
      <c r="L444" s="100"/>
      <c r="M444" s="100"/>
    </row>
    <row r="445" spans="1:13" x14ac:dyDescent="0.2">
      <c r="A445" s="57">
        <v>36</v>
      </c>
      <c r="B445" s="64" t="s">
        <v>163</v>
      </c>
      <c r="C445" s="105">
        <f t="shared" si="151"/>
        <v>0</v>
      </c>
      <c r="D445" s="105">
        <f t="shared" si="151"/>
        <v>425000</v>
      </c>
      <c r="E445" s="105">
        <f t="shared" si="151"/>
        <v>0</v>
      </c>
      <c r="F445" s="293" t="s">
        <v>156</v>
      </c>
      <c r="G445" s="293">
        <f t="shared" si="152"/>
        <v>0</v>
      </c>
      <c r="H445" s="100"/>
      <c r="I445" s="100"/>
      <c r="J445" s="100"/>
      <c r="K445" s="100"/>
      <c r="L445" s="100"/>
      <c r="M445" s="100"/>
    </row>
    <row r="446" spans="1:13" x14ac:dyDescent="0.2">
      <c r="A446" s="57">
        <v>363</v>
      </c>
      <c r="B446" s="114" t="s">
        <v>112</v>
      </c>
      <c r="C446" s="105">
        <f t="shared" si="151"/>
        <v>0</v>
      </c>
      <c r="D446" s="105">
        <f t="shared" si="151"/>
        <v>425000</v>
      </c>
      <c r="E446" s="105">
        <f t="shared" si="151"/>
        <v>0</v>
      </c>
      <c r="F446" s="293" t="s">
        <v>156</v>
      </c>
      <c r="G446" s="293">
        <f t="shared" si="152"/>
        <v>0</v>
      </c>
      <c r="H446" s="100"/>
      <c r="I446" s="100"/>
      <c r="J446" s="100"/>
      <c r="K446" s="100"/>
      <c r="L446" s="100"/>
      <c r="M446" s="100"/>
    </row>
    <row r="447" spans="1:13" x14ac:dyDescent="0.2">
      <c r="A447" s="68" t="s">
        <v>18</v>
      </c>
      <c r="B447" s="112" t="s">
        <v>113</v>
      </c>
      <c r="C447" s="270">
        <v>0</v>
      </c>
      <c r="D447" s="270">
        <v>425000</v>
      </c>
      <c r="E447" s="270">
        <v>0</v>
      </c>
      <c r="F447" s="290" t="s">
        <v>156</v>
      </c>
      <c r="G447" s="290">
        <f t="shared" si="152"/>
        <v>0</v>
      </c>
      <c r="H447" s="100"/>
      <c r="I447" s="100"/>
      <c r="J447" s="100"/>
      <c r="K447" s="100"/>
      <c r="L447" s="100"/>
      <c r="M447" s="100"/>
    </row>
    <row r="448" spans="1:13" x14ac:dyDescent="0.2">
      <c r="A448" s="68"/>
      <c r="B448" s="112"/>
      <c r="C448" s="270"/>
      <c r="D448" s="270"/>
      <c r="E448" s="270"/>
      <c r="F448" s="290"/>
      <c r="G448" s="290"/>
      <c r="H448" s="100"/>
      <c r="I448" s="100"/>
      <c r="J448" s="100"/>
      <c r="K448" s="100"/>
      <c r="L448" s="100"/>
      <c r="M448" s="100"/>
    </row>
    <row r="449" spans="1:13" x14ac:dyDescent="0.2">
      <c r="A449" s="60" t="s">
        <v>243</v>
      </c>
      <c r="B449" s="267" t="s">
        <v>242</v>
      </c>
      <c r="C449" s="105">
        <f>C450+C471</f>
        <v>0</v>
      </c>
      <c r="D449" s="105">
        <f>D450+D471</f>
        <v>921000</v>
      </c>
      <c r="E449" s="105">
        <f>E450+E471</f>
        <v>140628.96</v>
      </c>
      <c r="F449" s="187" t="s">
        <v>156</v>
      </c>
      <c r="G449" s="187">
        <f t="shared" ref="G449:G462" si="154">E449/D449*100</f>
        <v>15.26915960912052</v>
      </c>
      <c r="H449" s="100"/>
      <c r="I449" s="100"/>
      <c r="J449" s="100"/>
      <c r="K449" s="100"/>
      <c r="L449" s="100"/>
      <c r="M449" s="100"/>
    </row>
    <row r="450" spans="1:13" x14ac:dyDescent="0.2">
      <c r="A450" s="60">
        <v>3</v>
      </c>
      <c r="B450" s="269" t="s">
        <v>37</v>
      </c>
      <c r="C450" s="105">
        <f>C451+C458</f>
        <v>0</v>
      </c>
      <c r="D450" s="105">
        <f>D451+D458</f>
        <v>891000</v>
      </c>
      <c r="E450" s="105">
        <f>E451+E458</f>
        <v>140628.96</v>
      </c>
      <c r="F450" s="187" t="s">
        <v>156</v>
      </c>
      <c r="G450" s="187">
        <f t="shared" si="154"/>
        <v>15.783272727272726</v>
      </c>
      <c r="H450" s="100"/>
      <c r="I450" s="100"/>
      <c r="J450" s="100"/>
      <c r="K450" s="100"/>
      <c r="L450" s="100"/>
      <c r="M450" s="100"/>
    </row>
    <row r="451" spans="1:13" x14ac:dyDescent="0.2">
      <c r="A451" s="66">
        <v>31</v>
      </c>
      <c r="B451" s="114" t="s">
        <v>38</v>
      </c>
      <c r="C451" s="105">
        <f>C452+C455</f>
        <v>0</v>
      </c>
      <c r="D451" s="105">
        <f>D452+D455</f>
        <v>548000</v>
      </c>
      <c r="E451" s="105">
        <f>E452+E455</f>
        <v>104424.97</v>
      </c>
      <c r="F451" s="187" t="s">
        <v>156</v>
      </c>
      <c r="G451" s="187">
        <f t="shared" si="154"/>
        <v>19.055651459854015</v>
      </c>
      <c r="H451" s="100"/>
      <c r="I451" s="100"/>
      <c r="J451" s="100"/>
      <c r="K451" s="100"/>
      <c r="L451" s="100"/>
      <c r="M451" s="100"/>
    </row>
    <row r="452" spans="1:13" x14ac:dyDescent="0.2">
      <c r="A452" s="60">
        <v>311</v>
      </c>
      <c r="B452" s="114" t="s">
        <v>106</v>
      </c>
      <c r="C452" s="105">
        <f>C453+C454</f>
        <v>0</v>
      </c>
      <c r="D452" s="105">
        <f>D453+D454</f>
        <v>470000</v>
      </c>
      <c r="E452" s="105">
        <f>E453+E454</f>
        <v>94180.28</v>
      </c>
      <c r="F452" s="187" t="s">
        <v>156</v>
      </c>
      <c r="G452" s="187">
        <f t="shared" si="154"/>
        <v>20.038357446808511</v>
      </c>
      <c r="H452" s="100"/>
      <c r="I452" s="100"/>
      <c r="J452" s="100"/>
      <c r="K452" s="100"/>
      <c r="L452" s="100"/>
      <c r="M452" s="100"/>
    </row>
    <row r="453" spans="1:13" x14ac:dyDescent="0.2">
      <c r="A453" s="58">
        <v>3111</v>
      </c>
      <c r="B453" s="245" t="s">
        <v>39</v>
      </c>
      <c r="C453" s="270">
        <v>0</v>
      </c>
      <c r="D453" s="270">
        <v>450000</v>
      </c>
      <c r="E453" s="270">
        <v>89912.45</v>
      </c>
      <c r="F453" s="271" t="s">
        <v>156</v>
      </c>
      <c r="G453" s="271">
        <f t="shared" si="154"/>
        <v>19.980544444444444</v>
      </c>
      <c r="H453" s="100"/>
      <c r="I453" s="100"/>
      <c r="J453" s="100"/>
      <c r="K453" s="100"/>
      <c r="L453" s="100"/>
      <c r="M453" s="100"/>
    </row>
    <row r="454" spans="1:13" x14ac:dyDescent="0.2">
      <c r="A454" s="58">
        <v>3113</v>
      </c>
      <c r="B454" s="245" t="s">
        <v>40</v>
      </c>
      <c r="C454" s="270">
        <v>0</v>
      </c>
      <c r="D454" s="270">
        <v>20000</v>
      </c>
      <c r="E454" s="270">
        <v>4267.83</v>
      </c>
      <c r="F454" s="271" t="s">
        <v>156</v>
      </c>
      <c r="G454" s="271">
        <f t="shared" si="154"/>
        <v>21.33915</v>
      </c>
      <c r="H454" s="100"/>
      <c r="I454" s="100"/>
      <c r="J454" s="100"/>
      <c r="K454" s="100"/>
      <c r="L454" s="100"/>
      <c r="M454" s="100"/>
    </row>
    <row r="455" spans="1:13" x14ac:dyDescent="0.2">
      <c r="A455" s="60">
        <v>313</v>
      </c>
      <c r="B455" s="114" t="s">
        <v>42</v>
      </c>
      <c r="C455" s="105">
        <f>C456+C457</f>
        <v>0</v>
      </c>
      <c r="D455" s="105">
        <f>D456+D457</f>
        <v>78000</v>
      </c>
      <c r="E455" s="105">
        <f>E456+E457</f>
        <v>10244.69</v>
      </c>
      <c r="F455" s="187" t="s">
        <v>156</v>
      </c>
      <c r="G455" s="187">
        <f t="shared" si="154"/>
        <v>13.13421794871795</v>
      </c>
      <c r="H455" s="100"/>
      <c r="I455" s="100"/>
      <c r="J455" s="100"/>
      <c r="K455" s="100"/>
      <c r="L455" s="100"/>
      <c r="M455" s="100"/>
    </row>
    <row r="456" spans="1:13" x14ac:dyDescent="0.2">
      <c r="A456" s="58">
        <v>3132</v>
      </c>
      <c r="B456" s="245" t="s">
        <v>184</v>
      </c>
      <c r="C456" s="270">
        <v>0</v>
      </c>
      <c r="D456" s="270">
        <v>70000</v>
      </c>
      <c r="E456" s="270">
        <v>10244.69</v>
      </c>
      <c r="F456" s="271" t="s">
        <v>156</v>
      </c>
      <c r="G456" s="271">
        <f t="shared" si="154"/>
        <v>14.635271428571428</v>
      </c>
      <c r="H456" s="100"/>
      <c r="I456" s="100"/>
      <c r="J456" s="100"/>
      <c r="K456" s="100"/>
      <c r="L456" s="100"/>
      <c r="M456" s="100"/>
    </row>
    <row r="457" spans="1:13" x14ac:dyDescent="0.2">
      <c r="A457" s="58">
        <v>3133</v>
      </c>
      <c r="B457" s="245" t="s">
        <v>107</v>
      </c>
      <c r="C457" s="270">
        <v>0</v>
      </c>
      <c r="D457" s="270">
        <v>8000</v>
      </c>
      <c r="E457" s="270">
        <v>0</v>
      </c>
      <c r="F457" s="271" t="s">
        <v>156</v>
      </c>
      <c r="G457" s="271">
        <f t="shared" si="154"/>
        <v>0</v>
      </c>
      <c r="H457" s="100"/>
      <c r="I457" s="100"/>
      <c r="J457" s="100"/>
      <c r="K457" s="100"/>
      <c r="L457" s="100"/>
      <c r="M457" s="100"/>
    </row>
    <row r="458" spans="1:13" x14ac:dyDescent="0.2">
      <c r="A458" s="60">
        <v>32</v>
      </c>
      <c r="B458" s="272" t="s">
        <v>3</v>
      </c>
      <c r="C458" s="105">
        <f>C459+C463+C465+C469</f>
        <v>0</v>
      </c>
      <c r="D458" s="105">
        <f>D459+D463+D465+D469</f>
        <v>343000</v>
      </c>
      <c r="E458" s="105">
        <f>E459+E463+E465+E469</f>
        <v>36203.99</v>
      </c>
      <c r="F458" s="187" t="s">
        <v>156</v>
      </c>
      <c r="G458" s="187">
        <f t="shared" si="154"/>
        <v>10.555099125364432</v>
      </c>
      <c r="H458" s="100"/>
      <c r="I458" s="100"/>
      <c r="J458" s="100"/>
      <c r="K458" s="100"/>
      <c r="L458" s="100"/>
      <c r="M458" s="100"/>
    </row>
    <row r="459" spans="1:13" x14ac:dyDescent="0.2">
      <c r="A459" s="60">
        <v>321</v>
      </c>
      <c r="B459" s="272" t="s">
        <v>7</v>
      </c>
      <c r="C459" s="105">
        <f>C460+C461+C462</f>
        <v>0</v>
      </c>
      <c r="D459" s="105">
        <f>D460+D461+D462</f>
        <v>212000</v>
      </c>
      <c r="E459" s="105">
        <f>E460+E461+E462</f>
        <v>35078.14</v>
      </c>
      <c r="F459" s="187" t="s">
        <v>156</v>
      </c>
      <c r="G459" s="187">
        <f t="shared" si="154"/>
        <v>16.546292452830187</v>
      </c>
      <c r="H459" s="100"/>
      <c r="I459" s="100"/>
      <c r="J459" s="100"/>
      <c r="K459" s="100"/>
      <c r="L459" s="100"/>
      <c r="M459" s="100"/>
    </row>
    <row r="460" spans="1:13" x14ac:dyDescent="0.2">
      <c r="A460" s="58">
        <v>3211</v>
      </c>
      <c r="B460" s="273" t="s">
        <v>43</v>
      </c>
      <c r="C460" s="270">
        <v>0</v>
      </c>
      <c r="D460" s="270">
        <v>100000</v>
      </c>
      <c r="E460" s="270">
        <v>29212.05</v>
      </c>
      <c r="F460" s="271" t="s">
        <v>156</v>
      </c>
      <c r="G460" s="271">
        <f t="shared" si="154"/>
        <v>29.212050000000001</v>
      </c>
      <c r="H460" s="100"/>
      <c r="I460" s="100"/>
      <c r="J460" s="100"/>
      <c r="K460" s="100"/>
      <c r="L460" s="100"/>
      <c r="M460" s="100"/>
    </row>
    <row r="461" spans="1:13" x14ac:dyDescent="0.2">
      <c r="A461" s="58">
        <v>3212</v>
      </c>
      <c r="B461" s="273" t="s">
        <v>44</v>
      </c>
      <c r="C461" s="270">
        <v>0</v>
      </c>
      <c r="D461" s="270">
        <v>12000</v>
      </c>
      <c r="E461" s="270">
        <v>5866.09</v>
      </c>
      <c r="F461" s="271" t="s">
        <v>156</v>
      </c>
      <c r="G461" s="271">
        <f t="shared" si="154"/>
        <v>48.884083333333336</v>
      </c>
      <c r="H461" s="100"/>
      <c r="I461" s="100"/>
      <c r="J461" s="100"/>
      <c r="K461" s="100"/>
      <c r="L461" s="100"/>
      <c r="M461" s="100"/>
    </row>
    <row r="462" spans="1:13" x14ac:dyDescent="0.2">
      <c r="A462" s="68" t="s">
        <v>5</v>
      </c>
      <c r="B462" s="273" t="s">
        <v>6</v>
      </c>
      <c r="C462" s="270">
        <v>0</v>
      </c>
      <c r="D462" s="270">
        <v>100000</v>
      </c>
      <c r="E462" s="270">
        <v>0</v>
      </c>
      <c r="F462" s="271" t="s">
        <v>156</v>
      </c>
      <c r="G462" s="271">
        <f t="shared" si="154"/>
        <v>0</v>
      </c>
      <c r="H462" s="100"/>
      <c r="I462" s="100"/>
      <c r="J462" s="100"/>
      <c r="K462" s="100"/>
      <c r="L462" s="100"/>
      <c r="M462" s="100"/>
    </row>
    <row r="463" spans="1:13" x14ac:dyDescent="0.2">
      <c r="A463" s="69">
        <v>322</v>
      </c>
      <c r="B463" s="18" t="s">
        <v>45</v>
      </c>
      <c r="C463" s="105">
        <f>C464</f>
        <v>0</v>
      </c>
      <c r="D463" s="105">
        <f>D464</f>
        <v>0</v>
      </c>
      <c r="E463" s="105">
        <f>E464</f>
        <v>389.17</v>
      </c>
      <c r="F463" s="187" t="s">
        <v>156</v>
      </c>
      <c r="G463" s="187" t="s">
        <v>156</v>
      </c>
      <c r="H463" s="100"/>
      <c r="I463" s="100"/>
      <c r="J463" s="100"/>
      <c r="K463" s="100"/>
      <c r="L463" s="100"/>
      <c r="M463" s="100"/>
    </row>
    <row r="464" spans="1:13" x14ac:dyDescent="0.2">
      <c r="A464" s="68">
        <v>3223</v>
      </c>
      <c r="B464" s="230" t="s">
        <v>47</v>
      </c>
      <c r="C464" s="270">
        <v>0</v>
      </c>
      <c r="D464" s="270">
        <v>0</v>
      </c>
      <c r="E464" s="270">
        <v>389.17</v>
      </c>
      <c r="F464" s="271" t="s">
        <v>156</v>
      </c>
      <c r="G464" s="271" t="s">
        <v>156</v>
      </c>
      <c r="H464" s="100"/>
      <c r="I464" s="100"/>
      <c r="J464" s="100"/>
      <c r="K464" s="100"/>
      <c r="L464" s="100"/>
      <c r="M464" s="100"/>
    </row>
    <row r="465" spans="1:13" x14ac:dyDescent="0.2">
      <c r="A465" s="69">
        <v>323</v>
      </c>
      <c r="B465" s="269" t="s">
        <v>11</v>
      </c>
      <c r="C465" s="105">
        <f>SUM(C466:C468)</f>
        <v>0</v>
      </c>
      <c r="D465" s="105">
        <f>SUM(D466:D468)</f>
        <v>111000</v>
      </c>
      <c r="E465" s="105">
        <f>SUM(E466:E468)</f>
        <v>736.68</v>
      </c>
      <c r="F465" s="187" t="s">
        <v>156</v>
      </c>
      <c r="G465" s="187">
        <f t="shared" ref="G465:G474" si="155">E465/D465*100</f>
        <v>0.66367567567567565</v>
      </c>
      <c r="H465" s="100"/>
      <c r="I465" s="100"/>
      <c r="J465" s="100"/>
      <c r="K465" s="100"/>
      <c r="L465" s="100"/>
      <c r="M465" s="100"/>
    </row>
    <row r="466" spans="1:13" x14ac:dyDescent="0.2">
      <c r="A466" s="58">
        <v>3231</v>
      </c>
      <c r="B466" s="245" t="s">
        <v>48</v>
      </c>
      <c r="C466" s="270">
        <v>0</v>
      </c>
      <c r="D466" s="270">
        <v>1000</v>
      </c>
      <c r="E466" s="270">
        <v>736.68</v>
      </c>
      <c r="F466" s="271" t="s">
        <v>156</v>
      </c>
      <c r="G466" s="271">
        <f t="shared" si="155"/>
        <v>73.668000000000006</v>
      </c>
      <c r="H466" s="100"/>
      <c r="I466" s="100"/>
      <c r="J466" s="100"/>
      <c r="K466" s="100"/>
      <c r="L466" s="100"/>
      <c r="M466" s="100"/>
    </row>
    <row r="467" spans="1:13" x14ac:dyDescent="0.2">
      <c r="A467" s="58">
        <v>3235</v>
      </c>
      <c r="B467" s="273" t="s">
        <v>51</v>
      </c>
      <c r="C467" s="270">
        <v>0</v>
      </c>
      <c r="D467" s="270">
        <v>10000</v>
      </c>
      <c r="E467" s="270">
        <v>0</v>
      </c>
      <c r="F467" s="271" t="s">
        <v>156</v>
      </c>
      <c r="G467" s="271">
        <f t="shared" si="155"/>
        <v>0</v>
      </c>
      <c r="H467" s="100"/>
      <c r="I467" s="100"/>
      <c r="J467" s="100"/>
      <c r="K467" s="100"/>
      <c r="L467" s="100"/>
      <c r="M467" s="100"/>
    </row>
    <row r="468" spans="1:13" x14ac:dyDescent="0.2">
      <c r="A468" s="58">
        <v>3237</v>
      </c>
      <c r="B468" s="112" t="s">
        <v>13</v>
      </c>
      <c r="C468" s="270">
        <v>0</v>
      </c>
      <c r="D468" s="270">
        <v>100000</v>
      </c>
      <c r="E468" s="270">
        <v>0</v>
      </c>
      <c r="F468" s="271" t="s">
        <v>156</v>
      </c>
      <c r="G468" s="271">
        <f t="shared" si="155"/>
        <v>0</v>
      </c>
      <c r="H468" s="100"/>
      <c r="I468" s="100"/>
      <c r="J468" s="100"/>
      <c r="K468" s="100"/>
      <c r="L468" s="100"/>
      <c r="M468" s="100"/>
    </row>
    <row r="469" spans="1:13" x14ac:dyDescent="0.2">
      <c r="A469" s="57">
        <v>329</v>
      </c>
      <c r="B469" s="114" t="s">
        <v>54</v>
      </c>
      <c r="C469" s="105">
        <f>SUM(C470:C470)</f>
        <v>0</v>
      </c>
      <c r="D469" s="105">
        <f>SUM(D470:D470)</f>
        <v>20000</v>
      </c>
      <c r="E469" s="105">
        <f>SUM(E470:E470)</f>
        <v>0</v>
      </c>
      <c r="F469" s="187" t="s">
        <v>156</v>
      </c>
      <c r="G469" s="187">
        <f t="shared" si="155"/>
        <v>0</v>
      </c>
      <c r="H469" s="100"/>
      <c r="I469" s="100"/>
      <c r="J469" s="100"/>
      <c r="K469" s="100"/>
      <c r="L469" s="100"/>
      <c r="M469" s="100"/>
    </row>
    <row r="470" spans="1:13" x14ac:dyDescent="0.2">
      <c r="A470" s="58">
        <v>3293</v>
      </c>
      <c r="B470" s="245" t="s">
        <v>56</v>
      </c>
      <c r="C470" s="270">
        <v>0</v>
      </c>
      <c r="D470" s="270">
        <v>20000</v>
      </c>
      <c r="E470" s="270">
        <v>0</v>
      </c>
      <c r="F470" s="271" t="s">
        <v>156</v>
      </c>
      <c r="G470" s="271">
        <f t="shared" si="155"/>
        <v>0</v>
      </c>
      <c r="H470" s="100"/>
      <c r="I470" s="100"/>
      <c r="J470" s="100"/>
      <c r="K470" s="100"/>
      <c r="L470" s="100"/>
      <c r="M470" s="100"/>
    </row>
    <row r="471" spans="1:13" x14ac:dyDescent="0.2">
      <c r="A471" s="60">
        <v>4</v>
      </c>
      <c r="B471" s="269" t="s">
        <v>58</v>
      </c>
      <c r="C471" s="105">
        <f>C472</f>
        <v>0</v>
      </c>
      <c r="D471" s="105">
        <f t="shared" ref="D471" si="156">D472</f>
        <v>30000</v>
      </c>
      <c r="E471" s="105">
        <f>E472</f>
        <v>0</v>
      </c>
      <c r="F471" s="187" t="s">
        <v>156</v>
      </c>
      <c r="G471" s="187">
        <f t="shared" si="155"/>
        <v>0</v>
      </c>
      <c r="H471" s="100"/>
      <c r="I471" s="100"/>
      <c r="J471" s="100"/>
      <c r="K471" s="100"/>
      <c r="L471" s="100"/>
      <c r="M471" s="100"/>
    </row>
    <row r="472" spans="1:13" x14ac:dyDescent="0.2">
      <c r="A472" s="60">
        <v>42</v>
      </c>
      <c r="B472" s="269" t="s">
        <v>20</v>
      </c>
      <c r="C472" s="105">
        <f>C473</f>
        <v>0</v>
      </c>
      <c r="D472" s="105">
        <f>D473</f>
        <v>30000</v>
      </c>
      <c r="E472" s="105">
        <f>E473</f>
        <v>0</v>
      </c>
      <c r="F472" s="187" t="s">
        <v>156</v>
      </c>
      <c r="G472" s="187">
        <f t="shared" si="155"/>
        <v>0</v>
      </c>
      <c r="H472" s="100"/>
      <c r="I472" s="100"/>
      <c r="J472" s="100"/>
      <c r="K472" s="100"/>
      <c r="L472" s="100"/>
      <c r="M472" s="100"/>
    </row>
    <row r="473" spans="1:13" x14ac:dyDescent="0.2">
      <c r="A473" s="60">
        <v>422</v>
      </c>
      <c r="B473" s="114" t="s">
        <v>25</v>
      </c>
      <c r="C473" s="105">
        <f t="shared" ref="C473:E473" si="157">C474</f>
        <v>0</v>
      </c>
      <c r="D473" s="105">
        <f t="shared" si="157"/>
        <v>30000</v>
      </c>
      <c r="E473" s="105">
        <f t="shared" si="157"/>
        <v>0</v>
      </c>
      <c r="F473" s="187" t="s">
        <v>156</v>
      </c>
      <c r="G473" s="187">
        <f t="shared" si="155"/>
        <v>0</v>
      </c>
      <c r="H473" s="100"/>
      <c r="I473" s="100"/>
      <c r="J473" s="100"/>
      <c r="K473" s="100"/>
      <c r="L473" s="100"/>
      <c r="M473" s="100"/>
    </row>
    <row r="474" spans="1:13" x14ac:dyDescent="0.2">
      <c r="A474" s="58">
        <v>4221</v>
      </c>
      <c r="B474" s="245" t="s">
        <v>22</v>
      </c>
      <c r="C474" s="270">
        <v>0</v>
      </c>
      <c r="D474" s="270">
        <v>30000</v>
      </c>
      <c r="E474" s="270">
        <v>0</v>
      </c>
      <c r="F474" s="271" t="s">
        <v>156</v>
      </c>
      <c r="G474" s="271">
        <f t="shared" si="155"/>
        <v>0</v>
      </c>
      <c r="H474" s="100"/>
      <c r="I474" s="100"/>
      <c r="J474" s="100"/>
      <c r="K474" s="100"/>
      <c r="L474" s="100"/>
      <c r="M474" s="100"/>
    </row>
    <row r="475" spans="1:13" x14ac:dyDescent="0.2">
      <c r="A475" s="58"/>
      <c r="B475" s="275"/>
      <c r="C475" s="270"/>
      <c r="D475" s="270"/>
      <c r="E475" s="270"/>
      <c r="F475" s="271"/>
      <c r="G475" s="271"/>
      <c r="H475" s="100"/>
      <c r="I475" s="100"/>
      <c r="J475" s="100"/>
      <c r="K475" s="100"/>
      <c r="L475" s="100"/>
      <c r="M475" s="100"/>
    </row>
    <row r="476" spans="1:13" ht="38.25" x14ac:dyDescent="0.2">
      <c r="A476" s="60" t="s">
        <v>196</v>
      </c>
      <c r="B476" s="64" t="s">
        <v>208</v>
      </c>
      <c r="C476" s="105">
        <f>C477</f>
        <v>0</v>
      </c>
      <c r="D476" s="105">
        <f>D477</f>
        <v>6610000</v>
      </c>
      <c r="E476" s="105">
        <f>E477</f>
        <v>0</v>
      </c>
      <c r="F476" s="187" t="s">
        <v>156</v>
      </c>
      <c r="G476" s="187">
        <f t="shared" ref="G476:G484" si="158">E476/D476*100</f>
        <v>0</v>
      </c>
      <c r="H476" s="100"/>
      <c r="I476" s="100"/>
      <c r="J476" s="100"/>
      <c r="K476" s="100"/>
      <c r="L476" s="100"/>
      <c r="M476" s="100"/>
    </row>
    <row r="477" spans="1:13" x14ac:dyDescent="0.2">
      <c r="A477" s="60">
        <v>3</v>
      </c>
      <c r="B477" s="269" t="s">
        <v>37</v>
      </c>
      <c r="C477" s="105">
        <f>C478+C481</f>
        <v>0</v>
      </c>
      <c r="D477" s="105">
        <f>D478+D481</f>
        <v>6610000</v>
      </c>
      <c r="E477" s="105">
        <f>E478+E481</f>
        <v>0</v>
      </c>
      <c r="F477" s="187" t="s">
        <v>156</v>
      </c>
      <c r="G477" s="187">
        <f t="shared" si="158"/>
        <v>0</v>
      </c>
      <c r="H477" s="100"/>
      <c r="I477" s="100"/>
      <c r="J477" s="100"/>
      <c r="K477" s="100"/>
      <c r="L477" s="100"/>
      <c r="M477" s="100"/>
    </row>
    <row r="478" spans="1:13" x14ac:dyDescent="0.2">
      <c r="A478" s="57">
        <v>35</v>
      </c>
      <c r="B478" s="272" t="s">
        <v>16</v>
      </c>
      <c r="C478" s="105">
        <f t="shared" ref="C478:E479" si="159">C479</f>
        <v>0</v>
      </c>
      <c r="D478" s="105">
        <f t="shared" si="159"/>
        <v>3510000</v>
      </c>
      <c r="E478" s="105">
        <f t="shared" si="159"/>
        <v>0</v>
      </c>
      <c r="F478" s="187" t="s">
        <v>156</v>
      </c>
      <c r="G478" s="187">
        <f t="shared" si="158"/>
        <v>0</v>
      </c>
      <c r="H478" s="100"/>
      <c r="I478" s="100"/>
      <c r="J478" s="100"/>
      <c r="K478" s="100"/>
      <c r="L478" s="100"/>
      <c r="M478" s="100"/>
    </row>
    <row r="479" spans="1:13" ht="25.5" x14ac:dyDescent="0.2">
      <c r="A479" s="57">
        <v>352</v>
      </c>
      <c r="B479" s="269" t="s">
        <v>214</v>
      </c>
      <c r="C479" s="105">
        <f t="shared" si="159"/>
        <v>0</v>
      </c>
      <c r="D479" s="105">
        <f t="shared" si="159"/>
        <v>3510000</v>
      </c>
      <c r="E479" s="105">
        <f t="shared" si="159"/>
        <v>0</v>
      </c>
      <c r="F479" s="187" t="s">
        <v>156</v>
      </c>
      <c r="G479" s="187">
        <f t="shared" si="158"/>
        <v>0</v>
      </c>
      <c r="H479" s="100"/>
      <c r="I479" s="100"/>
      <c r="J479" s="100"/>
      <c r="K479" s="100"/>
      <c r="L479" s="100"/>
      <c r="M479" s="100"/>
    </row>
    <row r="480" spans="1:13" ht="25.5" x14ac:dyDescent="0.2">
      <c r="A480" s="58">
        <v>3522</v>
      </c>
      <c r="B480" s="291" t="s">
        <v>215</v>
      </c>
      <c r="C480" s="270">
        <v>0</v>
      </c>
      <c r="D480" s="270">
        <v>3510000</v>
      </c>
      <c r="E480" s="270">
        <v>0</v>
      </c>
      <c r="F480" s="271" t="s">
        <v>156</v>
      </c>
      <c r="G480" s="271">
        <f t="shared" si="158"/>
        <v>0</v>
      </c>
      <c r="H480" s="100"/>
      <c r="I480" s="100"/>
      <c r="J480" s="100"/>
      <c r="K480" s="100"/>
      <c r="L480" s="100"/>
      <c r="M480" s="100"/>
    </row>
    <row r="481" spans="1:13" x14ac:dyDescent="0.2">
      <c r="A481" s="57">
        <v>36</v>
      </c>
      <c r="B481" s="64" t="s">
        <v>165</v>
      </c>
      <c r="C481" s="105">
        <f t="shared" ref="C481:E481" si="160">C482</f>
        <v>0</v>
      </c>
      <c r="D481" s="105">
        <f t="shared" si="160"/>
        <v>3100000</v>
      </c>
      <c r="E481" s="105">
        <f t="shared" si="160"/>
        <v>0</v>
      </c>
      <c r="F481" s="187" t="s">
        <v>156</v>
      </c>
      <c r="G481" s="187">
        <f t="shared" si="158"/>
        <v>0</v>
      </c>
      <c r="H481" s="100"/>
      <c r="I481" s="100"/>
      <c r="J481" s="100"/>
      <c r="K481" s="100"/>
      <c r="L481" s="100"/>
      <c r="M481" s="100"/>
    </row>
    <row r="482" spans="1:13" x14ac:dyDescent="0.2">
      <c r="A482" s="57">
        <v>363</v>
      </c>
      <c r="B482" s="114" t="s">
        <v>112</v>
      </c>
      <c r="C482" s="105">
        <f>C483+C484</f>
        <v>0</v>
      </c>
      <c r="D482" s="105">
        <f>D483+D484</f>
        <v>3100000</v>
      </c>
      <c r="E482" s="105">
        <f>E483+E484</f>
        <v>0</v>
      </c>
      <c r="F482" s="187" t="s">
        <v>156</v>
      </c>
      <c r="G482" s="187">
        <f t="shared" si="158"/>
        <v>0</v>
      </c>
      <c r="H482" s="100"/>
      <c r="I482" s="100"/>
      <c r="J482" s="100"/>
      <c r="K482" s="100"/>
      <c r="L482" s="100"/>
      <c r="M482" s="100"/>
    </row>
    <row r="483" spans="1:13" x14ac:dyDescent="0.2">
      <c r="A483" s="59">
        <v>3631</v>
      </c>
      <c r="B483" s="275" t="s">
        <v>138</v>
      </c>
      <c r="C483" s="270">
        <v>0</v>
      </c>
      <c r="D483" s="270">
        <v>100000</v>
      </c>
      <c r="E483" s="270">
        <v>0</v>
      </c>
      <c r="F483" s="271" t="s">
        <v>156</v>
      </c>
      <c r="G483" s="271">
        <f t="shared" si="158"/>
        <v>0</v>
      </c>
      <c r="H483" s="100"/>
      <c r="I483" s="100"/>
      <c r="J483" s="100"/>
      <c r="K483" s="100"/>
      <c r="L483" s="100"/>
      <c r="M483" s="100"/>
    </row>
    <row r="484" spans="1:13" x14ac:dyDescent="0.2">
      <c r="A484" s="59">
        <v>3632</v>
      </c>
      <c r="B484" s="275" t="s">
        <v>113</v>
      </c>
      <c r="C484" s="270">
        <v>0</v>
      </c>
      <c r="D484" s="270">
        <v>3000000</v>
      </c>
      <c r="E484" s="270">
        <v>0</v>
      </c>
      <c r="F484" s="271" t="s">
        <v>156</v>
      </c>
      <c r="G484" s="271">
        <f t="shared" si="158"/>
        <v>0</v>
      </c>
      <c r="H484" s="100"/>
      <c r="I484" s="100"/>
      <c r="J484" s="100"/>
      <c r="K484" s="100"/>
      <c r="L484" s="100"/>
      <c r="M484" s="100"/>
    </row>
    <row r="485" spans="1:13" x14ac:dyDescent="0.2">
      <c r="A485" s="62"/>
      <c r="B485" s="115"/>
      <c r="C485" s="101"/>
      <c r="D485" s="101"/>
      <c r="E485" s="101"/>
      <c r="F485" s="101"/>
      <c r="G485" s="101"/>
      <c r="H485" s="100"/>
      <c r="I485" s="100"/>
      <c r="J485" s="100"/>
      <c r="K485" s="100"/>
      <c r="L485" s="100"/>
      <c r="M485" s="100"/>
    </row>
    <row r="486" spans="1:13" s="67" customFormat="1" ht="25.5" x14ac:dyDescent="0.2">
      <c r="A486" s="60" t="s">
        <v>132</v>
      </c>
      <c r="B486" s="64" t="s">
        <v>167</v>
      </c>
      <c r="C486" s="105">
        <f t="shared" ref="C486:E489" si="161">C487</f>
        <v>3827004.62</v>
      </c>
      <c r="D486" s="105">
        <f t="shared" si="161"/>
        <v>3074000</v>
      </c>
      <c r="E486" s="105">
        <f t="shared" si="161"/>
        <v>1433386.89</v>
      </c>
      <c r="F486" s="187">
        <f t="shared" ref="F486:F538" si="162">E486/C486*100</f>
        <v>37.454537747592262</v>
      </c>
      <c r="G486" s="187">
        <f t="shared" ref="G486:G496" si="163">E486/D486*100</f>
        <v>46.62937182823682</v>
      </c>
      <c r="H486" s="104"/>
      <c r="I486" s="104"/>
      <c r="J486" s="104"/>
      <c r="K486" s="104"/>
      <c r="L486" s="104"/>
      <c r="M486" s="104"/>
    </row>
    <row r="487" spans="1:13" s="67" customFormat="1" x14ac:dyDescent="0.2">
      <c r="A487" s="60">
        <v>3</v>
      </c>
      <c r="B487" s="269" t="s">
        <v>37</v>
      </c>
      <c r="C487" s="105">
        <f>C488+C491+C494</f>
        <v>3827004.62</v>
      </c>
      <c r="D487" s="105">
        <f>D488+D491+D494</f>
        <v>3074000</v>
      </c>
      <c r="E487" s="105">
        <f>E488+E491+E494</f>
        <v>1433386.89</v>
      </c>
      <c r="F487" s="187">
        <f t="shared" si="162"/>
        <v>37.454537747592262</v>
      </c>
      <c r="G487" s="187">
        <f t="shared" si="163"/>
        <v>46.62937182823682</v>
      </c>
      <c r="H487" s="104"/>
      <c r="I487" s="104"/>
      <c r="J487" s="104"/>
      <c r="K487" s="104"/>
      <c r="L487" s="104"/>
      <c r="M487" s="104"/>
    </row>
    <row r="488" spans="1:13" s="67" customFormat="1" x14ac:dyDescent="0.2">
      <c r="A488" s="60">
        <v>32</v>
      </c>
      <c r="B488" s="272" t="s">
        <v>3</v>
      </c>
      <c r="C488" s="105">
        <f t="shared" si="161"/>
        <v>0</v>
      </c>
      <c r="D488" s="105">
        <f t="shared" si="161"/>
        <v>231000</v>
      </c>
      <c r="E488" s="105">
        <f t="shared" si="161"/>
        <v>0</v>
      </c>
      <c r="F488" s="187" t="s">
        <v>156</v>
      </c>
      <c r="G488" s="187">
        <f t="shared" si="163"/>
        <v>0</v>
      </c>
      <c r="H488" s="104"/>
      <c r="I488" s="104"/>
      <c r="J488" s="104"/>
      <c r="K488" s="104"/>
      <c r="L488" s="104"/>
      <c r="M488" s="104"/>
    </row>
    <row r="489" spans="1:13" s="67" customFormat="1" x14ac:dyDescent="0.2">
      <c r="A489" s="57">
        <v>323</v>
      </c>
      <c r="B489" s="269" t="s">
        <v>11</v>
      </c>
      <c r="C489" s="105">
        <f t="shared" si="161"/>
        <v>0</v>
      </c>
      <c r="D489" s="105">
        <f t="shared" si="161"/>
        <v>231000</v>
      </c>
      <c r="E489" s="105">
        <f t="shared" si="161"/>
        <v>0</v>
      </c>
      <c r="F489" s="187" t="s">
        <v>156</v>
      </c>
      <c r="G489" s="187">
        <f t="shared" si="163"/>
        <v>0</v>
      </c>
      <c r="H489" s="104"/>
      <c r="I489" s="104"/>
      <c r="J489" s="104"/>
      <c r="K489" s="104"/>
      <c r="L489" s="104"/>
      <c r="M489" s="104"/>
    </row>
    <row r="490" spans="1:13" x14ac:dyDescent="0.2">
      <c r="A490" s="58">
        <v>3237</v>
      </c>
      <c r="B490" s="112" t="s">
        <v>13</v>
      </c>
      <c r="C490" s="270">
        <v>0</v>
      </c>
      <c r="D490" s="270">
        <v>231000</v>
      </c>
      <c r="E490" s="270">
        <v>0</v>
      </c>
      <c r="F490" s="271" t="s">
        <v>156</v>
      </c>
      <c r="G490" s="271">
        <f t="shared" si="163"/>
        <v>0</v>
      </c>
      <c r="H490" s="100"/>
      <c r="I490" s="100"/>
      <c r="J490" s="100"/>
      <c r="K490" s="100"/>
      <c r="L490" s="100"/>
      <c r="M490" s="100"/>
    </row>
    <row r="491" spans="1:13" x14ac:dyDescent="0.2">
      <c r="A491" s="57">
        <v>36</v>
      </c>
      <c r="B491" s="64" t="s">
        <v>165</v>
      </c>
      <c r="C491" s="105">
        <f t="shared" ref="C491:E491" si="164">C492</f>
        <v>3550</v>
      </c>
      <c r="D491" s="105">
        <f t="shared" si="164"/>
        <v>1330000</v>
      </c>
      <c r="E491" s="105">
        <f t="shared" si="164"/>
        <v>0</v>
      </c>
      <c r="F491" s="187">
        <f t="shared" si="162"/>
        <v>0</v>
      </c>
      <c r="G491" s="187">
        <f t="shared" si="163"/>
        <v>0</v>
      </c>
      <c r="H491" s="100"/>
      <c r="I491" s="100"/>
      <c r="J491" s="100"/>
      <c r="K491" s="100"/>
      <c r="L491" s="100"/>
      <c r="M491" s="100"/>
    </row>
    <row r="492" spans="1:13" x14ac:dyDescent="0.2">
      <c r="A492" s="57">
        <v>363</v>
      </c>
      <c r="B492" s="114" t="s">
        <v>112</v>
      </c>
      <c r="C492" s="105">
        <f>C493</f>
        <v>3550</v>
      </c>
      <c r="D492" s="105">
        <f>D493</f>
        <v>1330000</v>
      </c>
      <c r="E492" s="105">
        <f>E493</f>
        <v>0</v>
      </c>
      <c r="F492" s="187">
        <f t="shared" si="162"/>
        <v>0</v>
      </c>
      <c r="G492" s="187">
        <f t="shared" si="163"/>
        <v>0</v>
      </c>
      <c r="H492" s="100"/>
      <c r="I492" s="100"/>
      <c r="J492" s="100"/>
      <c r="K492" s="100"/>
      <c r="L492" s="100"/>
      <c r="M492" s="100"/>
    </row>
    <row r="493" spans="1:13" x14ac:dyDescent="0.2">
      <c r="A493" s="59">
        <v>3631</v>
      </c>
      <c r="B493" s="275" t="s">
        <v>138</v>
      </c>
      <c r="C493" s="270">
        <v>3550</v>
      </c>
      <c r="D493" s="270">
        <v>1330000</v>
      </c>
      <c r="E493" s="270">
        <v>0</v>
      </c>
      <c r="F493" s="271">
        <f t="shared" si="162"/>
        <v>0</v>
      </c>
      <c r="G493" s="271">
        <f t="shared" si="163"/>
        <v>0</v>
      </c>
      <c r="H493" s="100"/>
      <c r="I493" s="100"/>
      <c r="J493" s="100"/>
      <c r="K493" s="100"/>
      <c r="L493" s="100"/>
      <c r="M493" s="100"/>
    </row>
    <row r="494" spans="1:13" x14ac:dyDescent="0.2">
      <c r="A494" s="57">
        <v>38</v>
      </c>
      <c r="B494" s="272" t="s">
        <v>57</v>
      </c>
      <c r="C494" s="105">
        <f t="shared" ref="C494:E495" si="165">C495</f>
        <v>3823454.62</v>
      </c>
      <c r="D494" s="105">
        <f t="shared" si="165"/>
        <v>1513000</v>
      </c>
      <c r="E494" s="105">
        <f t="shared" si="165"/>
        <v>1433386.89</v>
      </c>
      <c r="F494" s="187">
        <f t="shared" si="162"/>
        <v>37.489313525578076</v>
      </c>
      <c r="G494" s="187">
        <f t="shared" si="163"/>
        <v>94.738062789160608</v>
      </c>
      <c r="H494" s="100"/>
      <c r="I494" s="100"/>
      <c r="J494" s="100"/>
      <c r="K494" s="100"/>
      <c r="L494" s="100"/>
      <c r="M494" s="100"/>
    </row>
    <row r="495" spans="1:13" x14ac:dyDescent="0.2">
      <c r="A495" s="57">
        <v>382</v>
      </c>
      <c r="B495" s="272" t="s">
        <v>81</v>
      </c>
      <c r="C495" s="105">
        <f t="shared" si="165"/>
        <v>3823454.62</v>
      </c>
      <c r="D495" s="105">
        <f t="shared" si="165"/>
        <v>1513000</v>
      </c>
      <c r="E495" s="105">
        <f t="shared" si="165"/>
        <v>1433386.89</v>
      </c>
      <c r="F495" s="187">
        <f t="shared" si="162"/>
        <v>37.489313525578076</v>
      </c>
      <c r="G495" s="187">
        <f t="shared" si="163"/>
        <v>94.738062789160608</v>
      </c>
      <c r="H495" s="100"/>
      <c r="I495" s="100"/>
      <c r="J495" s="100"/>
      <c r="K495" s="100"/>
      <c r="L495" s="100"/>
      <c r="M495" s="100"/>
    </row>
    <row r="496" spans="1:13" x14ac:dyDescent="0.2">
      <c r="A496" s="58">
        <v>3821</v>
      </c>
      <c r="B496" s="273" t="s">
        <v>105</v>
      </c>
      <c r="C496" s="270">
        <v>3823454.62</v>
      </c>
      <c r="D496" s="270">
        <v>1513000</v>
      </c>
      <c r="E496" s="270">
        <v>1433386.89</v>
      </c>
      <c r="F496" s="271">
        <f t="shared" si="162"/>
        <v>37.489313525578076</v>
      </c>
      <c r="G496" s="271">
        <f t="shared" si="163"/>
        <v>94.738062789160608</v>
      </c>
      <c r="H496" s="100"/>
      <c r="I496" s="100"/>
      <c r="J496" s="100"/>
      <c r="K496" s="100"/>
      <c r="L496" s="100"/>
      <c r="M496" s="100"/>
    </row>
    <row r="497" spans="1:13" x14ac:dyDescent="0.2">
      <c r="A497" s="58"/>
      <c r="B497" s="275"/>
      <c r="C497" s="270"/>
      <c r="D497" s="270"/>
      <c r="E497" s="270"/>
      <c r="F497" s="271"/>
      <c r="G497" s="271"/>
      <c r="H497" s="100"/>
      <c r="I497" s="100"/>
      <c r="J497" s="100"/>
      <c r="K497" s="100"/>
      <c r="L497" s="100"/>
      <c r="M497" s="100"/>
    </row>
    <row r="498" spans="1:13" s="67" customFormat="1" x14ac:dyDescent="0.2">
      <c r="A498" s="60" t="s">
        <v>133</v>
      </c>
      <c r="B498" s="64" t="s">
        <v>128</v>
      </c>
      <c r="C498" s="105">
        <f t="shared" ref="C498:E498" si="166">C499</f>
        <v>536978.33000000007</v>
      </c>
      <c r="D498" s="105">
        <f t="shared" si="166"/>
        <v>100000</v>
      </c>
      <c r="E498" s="105">
        <f t="shared" si="166"/>
        <v>300935.43</v>
      </c>
      <c r="F498" s="187">
        <f t="shared" si="162"/>
        <v>56.042378842364073</v>
      </c>
      <c r="G498" s="187">
        <f>E498/D498*100</f>
        <v>300.93543</v>
      </c>
      <c r="H498" s="104"/>
      <c r="I498" s="104"/>
      <c r="J498" s="104"/>
      <c r="K498" s="104"/>
      <c r="L498" s="104"/>
      <c r="M498" s="104"/>
    </row>
    <row r="499" spans="1:13" s="67" customFormat="1" x14ac:dyDescent="0.2">
      <c r="A499" s="60">
        <v>3</v>
      </c>
      <c r="B499" s="269" t="s">
        <v>37</v>
      </c>
      <c r="C499" s="105">
        <f>C500+C503</f>
        <v>536978.33000000007</v>
      </c>
      <c r="D499" s="105">
        <f t="shared" ref="D499:E499" si="167">D500+D503</f>
        <v>100000</v>
      </c>
      <c r="E499" s="105">
        <f t="shared" si="167"/>
        <v>300935.43</v>
      </c>
      <c r="F499" s="187">
        <f t="shared" si="162"/>
        <v>56.042378842364073</v>
      </c>
      <c r="G499" s="187">
        <f>E499/D499*100</f>
        <v>300.93543</v>
      </c>
      <c r="H499" s="104"/>
      <c r="I499" s="104"/>
      <c r="J499" s="104"/>
      <c r="K499" s="104"/>
      <c r="L499" s="104"/>
      <c r="M499" s="104"/>
    </row>
    <row r="500" spans="1:13" s="67" customFormat="1" x14ac:dyDescent="0.2">
      <c r="A500" s="57">
        <v>36</v>
      </c>
      <c r="B500" s="64" t="s">
        <v>165</v>
      </c>
      <c r="C500" s="105">
        <f t="shared" ref="C500:E500" si="168">C501</f>
        <v>408742.26</v>
      </c>
      <c r="D500" s="105">
        <f t="shared" si="168"/>
        <v>100000</v>
      </c>
      <c r="E500" s="105">
        <f t="shared" si="168"/>
        <v>300935.43</v>
      </c>
      <c r="F500" s="187">
        <f t="shared" si="162"/>
        <v>73.62474093087414</v>
      </c>
      <c r="G500" s="187">
        <f>E500/D500*100</f>
        <v>300.93543</v>
      </c>
      <c r="H500" s="104"/>
      <c r="I500" s="104"/>
      <c r="J500" s="104"/>
      <c r="K500" s="104"/>
      <c r="L500" s="104"/>
      <c r="M500" s="104"/>
    </row>
    <row r="501" spans="1:13" s="67" customFormat="1" x14ac:dyDescent="0.2">
      <c r="A501" s="57">
        <v>363</v>
      </c>
      <c r="B501" s="114" t="s">
        <v>112</v>
      </c>
      <c r="C501" s="105">
        <f>C502</f>
        <v>408742.26</v>
      </c>
      <c r="D501" s="105">
        <f>D502</f>
        <v>100000</v>
      </c>
      <c r="E501" s="105">
        <f>E502</f>
        <v>300935.43</v>
      </c>
      <c r="F501" s="187">
        <f t="shared" si="162"/>
        <v>73.62474093087414</v>
      </c>
      <c r="G501" s="187">
        <f>E501/D501*100</f>
        <v>300.93543</v>
      </c>
      <c r="H501" s="104"/>
      <c r="I501" s="104"/>
      <c r="J501" s="104"/>
      <c r="K501" s="104"/>
      <c r="L501" s="104"/>
      <c r="M501" s="104"/>
    </row>
    <row r="502" spans="1:13" x14ac:dyDescent="0.2">
      <c r="A502" s="58">
        <v>3631</v>
      </c>
      <c r="B502" s="275" t="s">
        <v>138</v>
      </c>
      <c r="C502" s="270">
        <v>408742.26</v>
      </c>
      <c r="D502" s="270">
        <v>100000</v>
      </c>
      <c r="E502" s="270">
        <v>300935.43</v>
      </c>
      <c r="F502" s="271">
        <f t="shared" si="162"/>
        <v>73.62474093087414</v>
      </c>
      <c r="G502" s="271">
        <f>E502/D502*100</f>
        <v>300.93543</v>
      </c>
      <c r="H502" s="100"/>
      <c r="I502" s="100"/>
      <c r="J502" s="100"/>
      <c r="K502" s="100"/>
      <c r="L502" s="100"/>
      <c r="M502" s="100"/>
    </row>
    <row r="503" spans="1:13" x14ac:dyDescent="0.2">
      <c r="A503" s="57">
        <v>38</v>
      </c>
      <c r="B503" s="272" t="s">
        <v>57</v>
      </c>
      <c r="C503" s="187">
        <f>C504+C506</f>
        <v>128236.07</v>
      </c>
      <c r="D503" s="187">
        <f>D504+D506</f>
        <v>0</v>
      </c>
      <c r="E503" s="187">
        <f>E504+E506</f>
        <v>0</v>
      </c>
      <c r="F503" s="187">
        <f t="shared" si="162"/>
        <v>0</v>
      </c>
      <c r="G503" s="187" t="s">
        <v>156</v>
      </c>
      <c r="H503" s="100"/>
      <c r="I503" s="100"/>
      <c r="J503" s="100"/>
      <c r="K503" s="100"/>
      <c r="L503" s="100"/>
      <c r="M503" s="100"/>
    </row>
    <row r="504" spans="1:13" x14ac:dyDescent="0.2">
      <c r="A504" s="57">
        <v>381</v>
      </c>
      <c r="B504" s="272" t="s">
        <v>36</v>
      </c>
      <c r="C504" s="105">
        <f t="shared" ref="C504:E504" si="169">C505</f>
        <v>128236.07</v>
      </c>
      <c r="D504" s="105">
        <f t="shared" si="169"/>
        <v>0</v>
      </c>
      <c r="E504" s="105">
        <f t="shared" si="169"/>
        <v>0</v>
      </c>
      <c r="F504" s="187">
        <f t="shared" si="162"/>
        <v>0</v>
      </c>
      <c r="G504" s="187" t="s">
        <v>156</v>
      </c>
      <c r="H504" s="100"/>
      <c r="I504" s="100"/>
      <c r="J504" s="100"/>
      <c r="K504" s="100"/>
      <c r="L504" s="100"/>
      <c r="M504" s="100"/>
    </row>
    <row r="505" spans="1:13" x14ac:dyDescent="0.2">
      <c r="A505" s="58">
        <v>3811</v>
      </c>
      <c r="B505" s="275" t="s">
        <v>19</v>
      </c>
      <c r="C505" s="270">
        <v>128236.07</v>
      </c>
      <c r="D505" s="270">
        <v>0</v>
      </c>
      <c r="E505" s="270">
        <v>0</v>
      </c>
      <c r="F505" s="271">
        <f t="shared" si="162"/>
        <v>0</v>
      </c>
      <c r="G505" s="271" t="s">
        <v>156</v>
      </c>
      <c r="H505" s="100"/>
      <c r="I505" s="100"/>
      <c r="J505" s="100"/>
      <c r="K505" s="100"/>
      <c r="L505" s="100"/>
      <c r="M505" s="100"/>
    </row>
    <row r="506" spans="1:13" x14ac:dyDescent="0.2">
      <c r="A506" s="58"/>
      <c r="B506" s="275"/>
      <c r="C506" s="270"/>
      <c r="D506" s="270"/>
      <c r="E506" s="270"/>
      <c r="F506" s="271"/>
      <c r="G506" s="271"/>
      <c r="H506" s="100"/>
      <c r="I506" s="100"/>
      <c r="J506" s="100"/>
      <c r="K506" s="100"/>
      <c r="L506" s="100"/>
      <c r="M506" s="100"/>
    </row>
    <row r="507" spans="1:13" s="67" customFormat="1" ht="38.25" x14ac:dyDescent="0.2">
      <c r="A507" s="60" t="s">
        <v>134</v>
      </c>
      <c r="B507" s="64" t="s">
        <v>129</v>
      </c>
      <c r="C507" s="105">
        <f t="shared" ref="C507:E508" si="170">C508</f>
        <v>258293.82</v>
      </c>
      <c r="D507" s="105">
        <f t="shared" si="170"/>
        <v>190000</v>
      </c>
      <c r="E507" s="105">
        <f t="shared" si="170"/>
        <v>0</v>
      </c>
      <c r="F507" s="187">
        <f t="shared" si="162"/>
        <v>0</v>
      </c>
      <c r="G507" s="187">
        <f>E507/D507*100</f>
        <v>0</v>
      </c>
      <c r="H507" s="104"/>
      <c r="I507" s="104"/>
      <c r="J507" s="104"/>
      <c r="K507" s="104"/>
      <c r="L507" s="104"/>
      <c r="M507" s="104"/>
    </row>
    <row r="508" spans="1:13" s="67" customFormat="1" x14ac:dyDescent="0.2">
      <c r="A508" s="60">
        <v>3</v>
      </c>
      <c r="B508" s="269" t="s">
        <v>37</v>
      </c>
      <c r="C508" s="105">
        <f t="shared" si="170"/>
        <v>258293.82</v>
      </c>
      <c r="D508" s="105">
        <f t="shared" si="170"/>
        <v>190000</v>
      </c>
      <c r="E508" s="105">
        <f t="shared" si="170"/>
        <v>0</v>
      </c>
      <c r="F508" s="187">
        <f t="shared" si="162"/>
        <v>0</v>
      </c>
      <c r="G508" s="187">
        <f>E508/D508*100</f>
        <v>0</v>
      </c>
      <c r="H508" s="104"/>
      <c r="I508" s="104"/>
      <c r="J508" s="104"/>
      <c r="K508" s="104"/>
      <c r="L508" s="104"/>
      <c r="M508" s="104"/>
    </row>
    <row r="509" spans="1:13" s="67" customFormat="1" x14ac:dyDescent="0.2">
      <c r="A509" s="60">
        <v>32</v>
      </c>
      <c r="B509" s="272" t="s">
        <v>3</v>
      </c>
      <c r="C509" s="105">
        <f t="shared" ref="C509:E510" si="171">C510</f>
        <v>258293.82</v>
      </c>
      <c r="D509" s="105">
        <f t="shared" si="171"/>
        <v>190000</v>
      </c>
      <c r="E509" s="105">
        <f t="shared" si="171"/>
        <v>0</v>
      </c>
      <c r="F509" s="187">
        <f t="shared" si="162"/>
        <v>0</v>
      </c>
      <c r="G509" s="187">
        <f>E509/D509*100</f>
        <v>0</v>
      </c>
      <c r="H509" s="104"/>
      <c r="I509" s="104"/>
      <c r="J509" s="104"/>
      <c r="K509" s="104"/>
      <c r="L509" s="104"/>
      <c r="M509" s="104"/>
    </row>
    <row r="510" spans="1:13" s="67" customFormat="1" x14ac:dyDescent="0.2">
      <c r="A510" s="57">
        <v>323</v>
      </c>
      <c r="B510" s="269" t="s">
        <v>11</v>
      </c>
      <c r="C510" s="105">
        <f t="shared" si="171"/>
        <v>258293.82</v>
      </c>
      <c r="D510" s="105">
        <f t="shared" si="171"/>
        <v>190000</v>
      </c>
      <c r="E510" s="105">
        <f t="shared" si="171"/>
        <v>0</v>
      </c>
      <c r="F510" s="187">
        <f t="shared" si="162"/>
        <v>0</v>
      </c>
      <c r="G510" s="187">
        <f>E510/D510*100</f>
        <v>0</v>
      </c>
      <c r="H510" s="104"/>
      <c r="I510" s="104"/>
      <c r="J510" s="104"/>
      <c r="K510" s="104"/>
      <c r="L510" s="104"/>
      <c r="M510" s="104"/>
    </row>
    <row r="511" spans="1:13" x14ac:dyDescent="0.2">
      <c r="A511" s="58">
        <v>3233</v>
      </c>
      <c r="B511" s="273" t="s">
        <v>49</v>
      </c>
      <c r="C511" s="270">
        <v>258293.82</v>
      </c>
      <c r="D511" s="270">
        <v>190000</v>
      </c>
      <c r="E511" s="270">
        <v>0</v>
      </c>
      <c r="F511" s="271">
        <f t="shared" si="162"/>
        <v>0</v>
      </c>
      <c r="G511" s="271">
        <f>E511/D511*100</f>
        <v>0</v>
      </c>
      <c r="H511" s="100"/>
      <c r="I511" s="100"/>
      <c r="J511" s="100"/>
      <c r="K511" s="100"/>
      <c r="L511" s="100"/>
      <c r="M511" s="100"/>
    </row>
    <row r="512" spans="1:13" x14ac:dyDescent="0.2">
      <c r="A512" s="58"/>
      <c r="B512" s="275"/>
      <c r="C512" s="270"/>
      <c r="D512" s="270"/>
      <c r="E512" s="270"/>
      <c r="F512" s="271"/>
      <c r="G512" s="271"/>
      <c r="H512" s="100"/>
      <c r="I512" s="100"/>
      <c r="J512" s="100"/>
      <c r="K512" s="100"/>
      <c r="L512" s="100"/>
      <c r="M512" s="100"/>
    </row>
    <row r="513" spans="1:13" ht="25.5" x14ac:dyDescent="0.2">
      <c r="A513" s="84">
        <v>103</v>
      </c>
      <c r="B513" s="64" t="s">
        <v>182</v>
      </c>
      <c r="C513" s="105">
        <f t="shared" ref="C513:G513" si="172">C514</f>
        <v>303985281.95999998</v>
      </c>
      <c r="D513" s="105">
        <f t="shared" si="172"/>
        <v>781400000</v>
      </c>
      <c r="E513" s="105">
        <f t="shared" si="172"/>
        <v>359937581.58999997</v>
      </c>
      <c r="F513" s="105">
        <f t="shared" si="162"/>
        <v>118.40625285186093</v>
      </c>
      <c r="G513" s="105">
        <f t="shared" si="172"/>
        <v>46.063166315587409</v>
      </c>
      <c r="H513" s="100"/>
      <c r="I513" s="100"/>
      <c r="J513" s="100"/>
      <c r="K513" s="100"/>
      <c r="L513" s="100"/>
      <c r="M513" s="100"/>
    </row>
    <row r="514" spans="1:13" s="67" customFormat="1" ht="25.5" x14ac:dyDescent="0.2">
      <c r="A514" s="57" t="s">
        <v>78</v>
      </c>
      <c r="B514" s="64" t="s">
        <v>182</v>
      </c>
      <c r="C514" s="105">
        <f>C515+C558</f>
        <v>303985281.95999998</v>
      </c>
      <c r="D514" s="105">
        <f>D515+D558</f>
        <v>781400000</v>
      </c>
      <c r="E514" s="105">
        <f>E515+E558</f>
        <v>359937581.58999997</v>
      </c>
      <c r="F514" s="187">
        <f t="shared" si="162"/>
        <v>118.40625285186093</v>
      </c>
      <c r="G514" s="187">
        <f t="shared" ref="G514:G545" si="173">E514/D514*100</f>
        <v>46.063166315587409</v>
      </c>
      <c r="H514" s="104"/>
      <c r="I514" s="104"/>
      <c r="J514" s="104"/>
      <c r="K514" s="104"/>
      <c r="L514" s="104"/>
      <c r="M514" s="104"/>
    </row>
    <row r="515" spans="1:13" s="67" customFormat="1" x14ac:dyDescent="0.2">
      <c r="A515" s="60">
        <v>3</v>
      </c>
      <c r="B515" s="269" t="s">
        <v>37</v>
      </c>
      <c r="C515" s="105">
        <f>C516+C526+C552+C555</f>
        <v>303985281.95999998</v>
      </c>
      <c r="D515" s="105">
        <f>D516+D526+D552+D555</f>
        <v>776735000</v>
      </c>
      <c r="E515" s="105">
        <f>E516+E526+E552+E555</f>
        <v>359937581.58999997</v>
      </c>
      <c r="F515" s="187">
        <f t="shared" si="162"/>
        <v>118.40625285186093</v>
      </c>
      <c r="G515" s="187">
        <f t="shared" si="173"/>
        <v>46.339817516913747</v>
      </c>
      <c r="H515" s="104"/>
      <c r="I515" s="104"/>
      <c r="J515" s="104"/>
      <c r="K515" s="104"/>
      <c r="L515" s="104"/>
      <c r="M515" s="104"/>
    </row>
    <row r="516" spans="1:13" s="67" customFormat="1" x14ac:dyDescent="0.2">
      <c r="A516" s="225">
        <v>31</v>
      </c>
      <c r="B516" s="226" t="s">
        <v>38</v>
      </c>
      <c r="C516" s="222">
        <f>C517+C521+C523</f>
        <v>0</v>
      </c>
      <c r="D516" s="222">
        <f>D517+D521+D523</f>
        <v>9686600</v>
      </c>
      <c r="E516" s="222">
        <f>E517+E521+E523</f>
        <v>4170326.52</v>
      </c>
      <c r="F516" s="223" t="s">
        <v>156</v>
      </c>
      <c r="G516" s="223">
        <f t="shared" si="173"/>
        <v>43.052531538413888</v>
      </c>
      <c r="H516" s="104"/>
      <c r="I516" s="104"/>
      <c r="J516" s="104"/>
      <c r="K516" s="104"/>
      <c r="L516" s="104"/>
      <c r="M516" s="104"/>
    </row>
    <row r="517" spans="1:13" s="67" customFormat="1" x14ac:dyDescent="0.2">
      <c r="A517" s="225">
        <v>311</v>
      </c>
      <c r="B517" s="226" t="s">
        <v>106</v>
      </c>
      <c r="C517" s="227">
        <f>SUM(C518:C520)</f>
        <v>0</v>
      </c>
      <c r="D517" s="227">
        <f>SUM(D518:D520)</f>
        <v>7844000</v>
      </c>
      <c r="E517" s="227">
        <f>SUM(E518:E520)</f>
        <v>3557499.21</v>
      </c>
      <c r="F517" s="223" t="s">
        <v>156</v>
      </c>
      <c r="G517" s="223">
        <f t="shared" si="173"/>
        <v>45.353126083630798</v>
      </c>
      <c r="H517" s="104"/>
      <c r="I517" s="104"/>
      <c r="J517" s="104"/>
      <c r="K517" s="104"/>
      <c r="L517" s="104"/>
      <c r="M517" s="104"/>
    </row>
    <row r="518" spans="1:13" x14ac:dyDescent="0.2">
      <c r="A518" s="229">
        <v>3111</v>
      </c>
      <c r="B518" s="230" t="s">
        <v>39</v>
      </c>
      <c r="C518" s="231">
        <v>0</v>
      </c>
      <c r="D518" s="231">
        <v>7800000</v>
      </c>
      <c r="E518" s="231">
        <v>3557499.21</v>
      </c>
      <c r="F518" s="262" t="s">
        <v>156</v>
      </c>
      <c r="G518" s="262">
        <f t="shared" si="173"/>
        <v>45.608964230769224</v>
      </c>
      <c r="H518" s="100"/>
      <c r="I518" s="100"/>
      <c r="J518" s="100"/>
      <c r="K518" s="100"/>
      <c r="L518" s="100"/>
      <c r="M518" s="100"/>
    </row>
    <row r="519" spans="1:13" x14ac:dyDescent="0.2">
      <c r="A519" s="229">
        <v>3112</v>
      </c>
      <c r="B519" s="230" t="s">
        <v>172</v>
      </c>
      <c r="C519" s="231">
        <v>0</v>
      </c>
      <c r="D519" s="231">
        <v>20000</v>
      </c>
      <c r="E519" s="231">
        <v>0</v>
      </c>
      <c r="F519" s="262" t="s">
        <v>156</v>
      </c>
      <c r="G519" s="262">
        <f t="shared" si="173"/>
        <v>0</v>
      </c>
      <c r="H519" s="100"/>
      <c r="I519" s="100"/>
      <c r="J519" s="100"/>
      <c r="K519" s="100"/>
      <c r="L519" s="100"/>
      <c r="M519" s="100"/>
    </row>
    <row r="520" spans="1:13" s="67" customFormat="1" x14ac:dyDescent="0.2">
      <c r="A520" s="229">
        <v>3113</v>
      </c>
      <c r="B520" s="230" t="s">
        <v>40</v>
      </c>
      <c r="C520" s="231">
        <v>0</v>
      </c>
      <c r="D520" s="231">
        <v>24000</v>
      </c>
      <c r="E520" s="231">
        <v>0</v>
      </c>
      <c r="F520" s="262" t="s">
        <v>156</v>
      </c>
      <c r="G520" s="262">
        <f t="shared" si="173"/>
        <v>0</v>
      </c>
      <c r="H520" s="104"/>
      <c r="I520" s="104"/>
      <c r="J520" s="104"/>
      <c r="K520" s="104"/>
      <c r="L520" s="104"/>
      <c r="M520" s="104"/>
    </row>
    <row r="521" spans="1:13" x14ac:dyDescent="0.2">
      <c r="A521" s="10">
        <v>312</v>
      </c>
      <c r="B521" s="166" t="s">
        <v>41</v>
      </c>
      <c r="C521" s="257">
        <f>C522</f>
        <v>0</v>
      </c>
      <c r="D521" s="257">
        <f>D522</f>
        <v>500000</v>
      </c>
      <c r="E521" s="257">
        <f>E522</f>
        <v>25840</v>
      </c>
      <c r="F521" s="223" t="s">
        <v>156</v>
      </c>
      <c r="G521" s="223">
        <f t="shared" si="173"/>
        <v>5.1679999999999993</v>
      </c>
      <c r="H521" s="100"/>
      <c r="I521" s="100"/>
      <c r="J521" s="100"/>
      <c r="K521" s="100"/>
      <c r="L521" s="100"/>
      <c r="M521" s="100"/>
    </row>
    <row r="522" spans="1:13" s="67" customFormat="1" x14ac:dyDescent="0.2">
      <c r="A522" s="229">
        <v>3121</v>
      </c>
      <c r="B522" s="230" t="s">
        <v>41</v>
      </c>
      <c r="C522" s="231">
        <v>0</v>
      </c>
      <c r="D522" s="231">
        <v>500000</v>
      </c>
      <c r="E522" s="231">
        <v>25840</v>
      </c>
      <c r="F522" s="223" t="s">
        <v>156</v>
      </c>
      <c r="G522" s="223">
        <f t="shared" si="173"/>
        <v>5.1679999999999993</v>
      </c>
      <c r="H522" s="104"/>
      <c r="I522" s="104"/>
      <c r="J522" s="104"/>
      <c r="K522" s="104"/>
      <c r="L522" s="104"/>
      <c r="M522" s="104"/>
    </row>
    <row r="523" spans="1:13" s="67" customFormat="1" x14ac:dyDescent="0.2">
      <c r="A523" s="10">
        <v>313</v>
      </c>
      <c r="B523" s="166" t="s">
        <v>42</v>
      </c>
      <c r="C523" s="257">
        <f>C524+C525</f>
        <v>0</v>
      </c>
      <c r="D523" s="257">
        <f>D524+D525</f>
        <v>1342600</v>
      </c>
      <c r="E523" s="257">
        <f>E524+E525</f>
        <v>586987.31000000006</v>
      </c>
      <c r="F523" s="223" t="s">
        <v>156</v>
      </c>
      <c r="G523" s="223">
        <f t="shared" si="173"/>
        <v>43.720192909280506</v>
      </c>
      <c r="H523" s="104"/>
      <c r="I523" s="104"/>
      <c r="J523" s="104"/>
      <c r="K523" s="104"/>
      <c r="L523" s="104"/>
      <c r="M523" s="104"/>
    </row>
    <row r="524" spans="1:13" x14ac:dyDescent="0.2">
      <c r="A524" s="229">
        <v>3132</v>
      </c>
      <c r="B524" s="230" t="s">
        <v>184</v>
      </c>
      <c r="C524" s="231">
        <v>0</v>
      </c>
      <c r="D524" s="231">
        <v>1210000</v>
      </c>
      <c r="E524" s="231">
        <v>586987.31000000006</v>
      </c>
      <c r="F524" s="262" t="s">
        <v>156</v>
      </c>
      <c r="G524" s="262">
        <f t="shared" si="173"/>
        <v>48.511347933884302</v>
      </c>
      <c r="H524" s="100"/>
      <c r="I524" s="100"/>
      <c r="J524" s="100"/>
      <c r="K524" s="100"/>
      <c r="L524" s="100"/>
      <c r="M524" s="100"/>
    </row>
    <row r="525" spans="1:13" x14ac:dyDescent="0.2">
      <c r="A525" s="229">
        <v>3133</v>
      </c>
      <c r="B525" s="230" t="s">
        <v>107</v>
      </c>
      <c r="C525" s="231">
        <v>0</v>
      </c>
      <c r="D525" s="231">
        <v>132600</v>
      </c>
      <c r="E525" s="231">
        <v>0</v>
      </c>
      <c r="F525" s="262" t="s">
        <v>156</v>
      </c>
      <c r="G525" s="262">
        <f t="shared" si="173"/>
        <v>0</v>
      </c>
      <c r="H525" s="100"/>
      <c r="I525" s="100"/>
      <c r="J525" s="100"/>
      <c r="K525" s="100"/>
      <c r="L525" s="100"/>
      <c r="M525" s="100"/>
    </row>
    <row r="526" spans="1:13" x14ac:dyDescent="0.2">
      <c r="A526" s="10">
        <v>32</v>
      </c>
      <c r="B526" s="162" t="s">
        <v>3</v>
      </c>
      <c r="C526" s="257">
        <f>C527+C532+C538+C547</f>
        <v>303968164.70999998</v>
      </c>
      <c r="D526" s="257">
        <f>D527+D532+D538+D547</f>
        <v>766938400</v>
      </c>
      <c r="E526" s="257">
        <f>E527+E532+E538+E547</f>
        <v>355767255.06999999</v>
      </c>
      <c r="F526" s="223">
        <f t="shared" si="162"/>
        <v>117.04095901273701</v>
      </c>
      <c r="G526" s="223">
        <f t="shared" si="173"/>
        <v>46.38798305965642</v>
      </c>
      <c r="H526" s="100"/>
      <c r="I526" s="100"/>
      <c r="J526" s="100"/>
      <c r="K526" s="100"/>
      <c r="L526" s="100"/>
      <c r="M526" s="100"/>
    </row>
    <row r="527" spans="1:13" x14ac:dyDescent="0.2">
      <c r="A527" s="10">
        <v>321</v>
      </c>
      <c r="B527" s="162" t="s">
        <v>7</v>
      </c>
      <c r="C527" s="257">
        <f>C528+C529+C530+C531</f>
        <v>0</v>
      </c>
      <c r="D527" s="257">
        <f>D528+D529+D530+D531</f>
        <v>860000</v>
      </c>
      <c r="E527" s="257">
        <f>E528+E529+E530+E531</f>
        <v>234751.26</v>
      </c>
      <c r="F527" s="223" t="s">
        <v>156</v>
      </c>
      <c r="G527" s="223">
        <f t="shared" si="173"/>
        <v>27.296658139534884</v>
      </c>
      <c r="H527" s="100"/>
      <c r="I527" s="100"/>
      <c r="J527" s="100"/>
      <c r="K527" s="100"/>
      <c r="L527" s="100"/>
      <c r="M527" s="100"/>
    </row>
    <row r="528" spans="1:13" x14ac:dyDescent="0.2">
      <c r="A528" s="229">
        <v>3211</v>
      </c>
      <c r="B528" s="233" t="s">
        <v>43</v>
      </c>
      <c r="C528" s="231">
        <v>0</v>
      </c>
      <c r="D528" s="231">
        <v>200000</v>
      </c>
      <c r="E528" s="231">
        <v>27056</v>
      </c>
      <c r="F528" s="262" t="s">
        <v>156</v>
      </c>
      <c r="G528" s="262">
        <f t="shared" si="173"/>
        <v>13.528</v>
      </c>
      <c r="H528" s="100"/>
      <c r="I528" s="100"/>
      <c r="J528" s="100"/>
      <c r="K528" s="100"/>
      <c r="L528" s="100"/>
      <c r="M528" s="100"/>
    </row>
    <row r="529" spans="1:13" x14ac:dyDescent="0.2">
      <c r="A529" s="229">
        <v>3212</v>
      </c>
      <c r="B529" s="233" t="s">
        <v>44</v>
      </c>
      <c r="C529" s="231">
        <v>0</v>
      </c>
      <c r="D529" s="231">
        <v>500000</v>
      </c>
      <c r="E529" s="231">
        <v>200945.26</v>
      </c>
      <c r="F529" s="262" t="s">
        <v>156</v>
      </c>
      <c r="G529" s="262">
        <f t="shared" si="173"/>
        <v>40.189052000000004</v>
      </c>
      <c r="H529" s="100"/>
      <c r="I529" s="100"/>
      <c r="J529" s="100"/>
      <c r="K529" s="100"/>
      <c r="L529" s="100"/>
      <c r="M529" s="100"/>
    </row>
    <row r="530" spans="1:13" x14ac:dyDescent="0.2">
      <c r="A530" s="234" t="s">
        <v>5</v>
      </c>
      <c r="B530" s="233" t="s">
        <v>6</v>
      </c>
      <c r="C530" s="231">
        <v>0</v>
      </c>
      <c r="D530" s="231">
        <v>125000</v>
      </c>
      <c r="E530" s="231">
        <v>6750</v>
      </c>
      <c r="F530" s="262" t="s">
        <v>156</v>
      </c>
      <c r="G530" s="262">
        <f t="shared" si="173"/>
        <v>5.4</v>
      </c>
      <c r="H530" s="100"/>
      <c r="I530" s="100"/>
      <c r="J530" s="100"/>
      <c r="K530" s="100"/>
      <c r="L530" s="100"/>
      <c r="M530" s="100"/>
    </row>
    <row r="531" spans="1:13" x14ac:dyDescent="0.2">
      <c r="A531" s="234">
        <v>3214</v>
      </c>
      <c r="B531" s="233" t="s">
        <v>108</v>
      </c>
      <c r="C531" s="231">
        <v>0</v>
      </c>
      <c r="D531" s="231">
        <v>35000</v>
      </c>
      <c r="E531" s="231">
        <v>0</v>
      </c>
      <c r="F531" s="262" t="s">
        <v>156</v>
      </c>
      <c r="G531" s="262">
        <f t="shared" si="173"/>
        <v>0</v>
      </c>
      <c r="H531" s="100"/>
      <c r="I531" s="100"/>
      <c r="J531" s="100"/>
      <c r="K531" s="100"/>
      <c r="L531" s="100"/>
      <c r="M531" s="100"/>
    </row>
    <row r="532" spans="1:13" x14ac:dyDescent="0.2">
      <c r="A532" s="296">
        <v>322</v>
      </c>
      <c r="B532" s="18" t="s">
        <v>45</v>
      </c>
      <c r="C532" s="257">
        <f>SUM(C533:C537)</f>
        <v>0</v>
      </c>
      <c r="D532" s="257">
        <f>SUM(D533:D537)</f>
        <v>315000</v>
      </c>
      <c r="E532" s="257">
        <f>SUM(E533:E537)</f>
        <v>74296.25</v>
      </c>
      <c r="F532" s="223" t="s">
        <v>156</v>
      </c>
      <c r="G532" s="223">
        <f t="shared" si="173"/>
        <v>23.586111111111112</v>
      </c>
      <c r="H532" s="100"/>
      <c r="I532" s="100"/>
      <c r="J532" s="100"/>
      <c r="K532" s="100"/>
      <c r="L532" s="100"/>
      <c r="M532" s="100"/>
    </row>
    <row r="533" spans="1:13" x14ac:dyDescent="0.2">
      <c r="A533" s="234">
        <v>3221</v>
      </c>
      <c r="B533" s="230" t="s">
        <v>46</v>
      </c>
      <c r="C533" s="231">
        <v>0</v>
      </c>
      <c r="D533" s="231">
        <v>150000</v>
      </c>
      <c r="E533" s="231">
        <v>0</v>
      </c>
      <c r="F533" s="262" t="s">
        <v>156</v>
      </c>
      <c r="G533" s="262">
        <f t="shared" si="173"/>
        <v>0</v>
      </c>
      <c r="H533" s="100"/>
      <c r="I533" s="100"/>
      <c r="J533" s="100"/>
      <c r="K533" s="100"/>
      <c r="L533" s="100"/>
      <c r="M533" s="100"/>
    </row>
    <row r="534" spans="1:13" x14ac:dyDescent="0.2">
      <c r="A534" s="234">
        <v>3223</v>
      </c>
      <c r="B534" s="230" t="s">
        <v>47</v>
      </c>
      <c r="C534" s="231">
        <v>0</v>
      </c>
      <c r="D534" s="231">
        <v>60000</v>
      </c>
      <c r="E534" s="231">
        <v>0</v>
      </c>
      <c r="F534" s="262" t="s">
        <v>156</v>
      </c>
      <c r="G534" s="262">
        <f t="shared" si="173"/>
        <v>0</v>
      </c>
      <c r="H534" s="100"/>
      <c r="I534" s="100"/>
      <c r="J534" s="100"/>
      <c r="K534" s="100"/>
      <c r="L534" s="100"/>
      <c r="M534" s="100"/>
    </row>
    <row r="535" spans="1:13" x14ac:dyDescent="0.2">
      <c r="A535" s="234">
        <v>3224</v>
      </c>
      <c r="B535" s="235" t="s">
        <v>8</v>
      </c>
      <c r="C535" s="231">
        <v>0</v>
      </c>
      <c r="D535" s="231">
        <v>20000</v>
      </c>
      <c r="E535" s="231">
        <v>0</v>
      </c>
      <c r="F535" s="262" t="s">
        <v>156</v>
      </c>
      <c r="G535" s="262">
        <f t="shared" si="173"/>
        <v>0</v>
      </c>
      <c r="H535" s="100"/>
      <c r="I535" s="100"/>
      <c r="J535" s="100"/>
      <c r="K535" s="100"/>
      <c r="L535" s="100"/>
      <c r="M535" s="100"/>
    </row>
    <row r="536" spans="1:13" x14ac:dyDescent="0.2">
      <c r="A536" s="234" t="s">
        <v>9</v>
      </c>
      <c r="B536" s="235" t="s">
        <v>10</v>
      </c>
      <c r="C536" s="231">
        <v>0</v>
      </c>
      <c r="D536" s="231">
        <v>10000</v>
      </c>
      <c r="E536" s="231">
        <v>0</v>
      </c>
      <c r="F536" s="262" t="s">
        <v>156</v>
      </c>
      <c r="G536" s="262">
        <f t="shared" si="173"/>
        <v>0</v>
      </c>
      <c r="H536" s="100"/>
      <c r="I536" s="100"/>
      <c r="J536" s="100"/>
      <c r="K536" s="100"/>
      <c r="L536" s="100"/>
      <c r="M536" s="100"/>
    </row>
    <row r="537" spans="1:13" x14ac:dyDescent="0.2">
      <c r="A537" s="234">
        <v>3227</v>
      </c>
      <c r="B537" s="230" t="s">
        <v>109</v>
      </c>
      <c r="C537" s="231">
        <v>0</v>
      </c>
      <c r="D537" s="231">
        <v>75000</v>
      </c>
      <c r="E537" s="231">
        <v>74296.25</v>
      </c>
      <c r="F537" s="262" t="s">
        <v>156</v>
      </c>
      <c r="G537" s="262">
        <f t="shared" si="173"/>
        <v>99.061666666666667</v>
      </c>
      <c r="H537" s="100"/>
      <c r="I537" s="100"/>
      <c r="J537" s="100"/>
      <c r="K537" s="100"/>
      <c r="L537" s="100"/>
      <c r="M537" s="100"/>
    </row>
    <row r="538" spans="1:13" x14ac:dyDescent="0.2">
      <c r="A538" s="296">
        <v>323</v>
      </c>
      <c r="B538" s="18" t="s">
        <v>11</v>
      </c>
      <c r="C538" s="257">
        <f>SUM(C539:C546)</f>
        <v>437260</v>
      </c>
      <c r="D538" s="257">
        <f>SUM(D539:D546)</f>
        <v>6620000</v>
      </c>
      <c r="E538" s="257">
        <f>SUM(E539:E546)</f>
        <v>543910</v>
      </c>
      <c r="F538" s="223">
        <f t="shared" si="162"/>
        <v>124.39052280107946</v>
      </c>
      <c r="G538" s="223">
        <f t="shared" si="173"/>
        <v>8.2161631419939578</v>
      </c>
      <c r="H538" s="100"/>
      <c r="I538" s="100"/>
      <c r="J538" s="100"/>
      <c r="K538" s="100"/>
      <c r="L538" s="100"/>
      <c r="M538" s="100"/>
    </row>
    <row r="539" spans="1:13" x14ac:dyDescent="0.2">
      <c r="A539" s="229">
        <v>3231</v>
      </c>
      <c r="B539" s="230" t="s">
        <v>48</v>
      </c>
      <c r="C539" s="231">
        <v>0</v>
      </c>
      <c r="D539" s="231">
        <v>250000</v>
      </c>
      <c r="E539" s="231">
        <v>0</v>
      </c>
      <c r="F539" s="262" t="s">
        <v>156</v>
      </c>
      <c r="G539" s="262">
        <f t="shared" si="173"/>
        <v>0</v>
      </c>
      <c r="H539" s="100"/>
      <c r="I539" s="100"/>
      <c r="J539" s="100"/>
      <c r="K539" s="100"/>
      <c r="L539" s="100"/>
      <c r="M539" s="100"/>
    </row>
    <row r="540" spans="1:13" x14ac:dyDescent="0.2">
      <c r="A540" s="229">
        <v>3232</v>
      </c>
      <c r="B540" s="235" t="s">
        <v>12</v>
      </c>
      <c r="C540" s="231">
        <v>0</v>
      </c>
      <c r="D540" s="231">
        <v>260000</v>
      </c>
      <c r="E540" s="231">
        <v>6350</v>
      </c>
      <c r="F540" s="262" t="s">
        <v>156</v>
      </c>
      <c r="G540" s="262">
        <f t="shared" si="173"/>
        <v>2.4423076923076921</v>
      </c>
      <c r="H540" s="100"/>
      <c r="I540" s="100"/>
      <c r="J540" s="100"/>
      <c r="K540" s="100"/>
      <c r="L540" s="100"/>
      <c r="M540" s="100"/>
    </row>
    <row r="541" spans="1:13" x14ac:dyDescent="0.2">
      <c r="A541" s="236">
        <v>3233</v>
      </c>
      <c r="B541" s="237" t="s">
        <v>49</v>
      </c>
      <c r="C541" s="231">
        <v>0</v>
      </c>
      <c r="D541" s="231">
        <v>4000000</v>
      </c>
      <c r="E541" s="231">
        <v>0</v>
      </c>
      <c r="F541" s="262" t="s">
        <v>156</v>
      </c>
      <c r="G541" s="262">
        <f t="shared" si="173"/>
        <v>0</v>
      </c>
      <c r="H541" s="100"/>
      <c r="I541" s="100"/>
      <c r="J541" s="100"/>
      <c r="K541" s="100"/>
      <c r="L541" s="100"/>
      <c r="M541" s="100"/>
    </row>
    <row r="542" spans="1:13" x14ac:dyDescent="0.2">
      <c r="A542" s="229">
        <v>3234</v>
      </c>
      <c r="B542" s="233" t="s">
        <v>50</v>
      </c>
      <c r="C542" s="231">
        <v>0</v>
      </c>
      <c r="D542" s="231">
        <v>50000</v>
      </c>
      <c r="E542" s="231">
        <v>0</v>
      </c>
      <c r="F542" s="262" t="s">
        <v>156</v>
      </c>
      <c r="G542" s="262">
        <f t="shared" si="173"/>
        <v>0</v>
      </c>
      <c r="H542" s="100"/>
      <c r="I542" s="100"/>
      <c r="J542" s="100"/>
      <c r="K542" s="100"/>
      <c r="L542" s="100"/>
      <c r="M542" s="100"/>
    </row>
    <row r="543" spans="1:13" x14ac:dyDescent="0.2">
      <c r="A543" s="229">
        <v>3235</v>
      </c>
      <c r="B543" s="233" t="s">
        <v>51</v>
      </c>
      <c r="C543" s="231">
        <v>0</v>
      </c>
      <c r="D543" s="231">
        <v>950000</v>
      </c>
      <c r="E543" s="231">
        <v>0</v>
      </c>
      <c r="F543" s="262" t="s">
        <v>156</v>
      </c>
      <c r="G543" s="262">
        <f t="shared" si="173"/>
        <v>0</v>
      </c>
      <c r="H543" s="100"/>
      <c r="I543" s="100"/>
      <c r="J543" s="100"/>
      <c r="K543" s="100"/>
      <c r="L543" s="100"/>
      <c r="M543" s="100"/>
    </row>
    <row r="544" spans="1:13" x14ac:dyDescent="0.2">
      <c r="A544" s="229">
        <v>3236</v>
      </c>
      <c r="B544" s="233" t="s">
        <v>52</v>
      </c>
      <c r="C544" s="231">
        <v>0</v>
      </c>
      <c r="D544" s="231">
        <v>10000</v>
      </c>
      <c r="E544" s="231">
        <v>0</v>
      </c>
      <c r="F544" s="262" t="s">
        <v>156</v>
      </c>
      <c r="G544" s="262">
        <f t="shared" si="173"/>
        <v>0</v>
      </c>
      <c r="H544" s="100"/>
      <c r="I544" s="100"/>
      <c r="J544" s="100"/>
      <c r="K544" s="100"/>
      <c r="L544" s="100"/>
      <c r="M544" s="100"/>
    </row>
    <row r="545" spans="1:13" x14ac:dyDescent="0.2">
      <c r="A545" s="229">
        <v>3237</v>
      </c>
      <c r="B545" s="235" t="s">
        <v>13</v>
      </c>
      <c r="C545" s="231">
        <v>437260</v>
      </c>
      <c r="D545" s="231">
        <v>1050000</v>
      </c>
      <c r="E545" s="231">
        <v>537560</v>
      </c>
      <c r="F545" s="262">
        <f t="shared" ref="F545:F554" si="174">E545/C545*100</f>
        <v>122.93829758038694</v>
      </c>
      <c r="G545" s="262">
        <f t="shared" si="173"/>
        <v>51.196190476190473</v>
      </c>
      <c r="H545" s="100"/>
      <c r="I545" s="100"/>
      <c r="J545" s="100"/>
      <c r="K545" s="100"/>
      <c r="L545" s="100"/>
      <c r="M545" s="100"/>
    </row>
    <row r="546" spans="1:13" x14ac:dyDescent="0.2">
      <c r="A546" s="229">
        <v>3239</v>
      </c>
      <c r="B546" s="235" t="s">
        <v>53</v>
      </c>
      <c r="C546" s="231">
        <v>0</v>
      </c>
      <c r="D546" s="231">
        <v>50000</v>
      </c>
      <c r="E546" s="231">
        <v>0</v>
      </c>
      <c r="F546" s="262" t="s">
        <v>156</v>
      </c>
      <c r="G546" s="262">
        <f t="shared" ref="G546:G565" si="175">E546/D546*100</f>
        <v>0</v>
      </c>
      <c r="H546" s="100"/>
      <c r="I546" s="100"/>
      <c r="J546" s="100"/>
      <c r="K546" s="100"/>
      <c r="L546" s="100"/>
      <c r="M546" s="100"/>
    </row>
    <row r="547" spans="1:13" x14ac:dyDescent="0.2">
      <c r="A547" s="296">
        <v>329</v>
      </c>
      <c r="B547" s="226" t="s">
        <v>54</v>
      </c>
      <c r="C547" s="257">
        <f>SUM(C548:C551)</f>
        <v>303530904.70999998</v>
      </c>
      <c r="D547" s="257">
        <f>SUM(D548:D551)</f>
        <v>759143400</v>
      </c>
      <c r="E547" s="257">
        <f>SUM(E548:E551)</f>
        <v>354914297.56</v>
      </c>
      <c r="F547" s="223">
        <f t="shared" si="174"/>
        <v>116.9285539141699</v>
      </c>
      <c r="G547" s="223">
        <f t="shared" si="175"/>
        <v>46.751944041138998</v>
      </c>
      <c r="H547" s="100"/>
      <c r="I547" s="100"/>
      <c r="J547" s="100"/>
      <c r="K547" s="100"/>
      <c r="L547" s="100"/>
      <c r="M547" s="100"/>
    </row>
    <row r="548" spans="1:13" x14ac:dyDescent="0.2">
      <c r="A548" s="229">
        <v>3292</v>
      </c>
      <c r="B548" s="230" t="s">
        <v>55</v>
      </c>
      <c r="C548" s="231">
        <v>0</v>
      </c>
      <c r="D548" s="231">
        <v>10000</v>
      </c>
      <c r="E548" s="231">
        <v>0</v>
      </c>
      <c r="F548" s="262" t="s">
        <v>156</v>
      </c>
      <c r="G548" s="262">
        <f t="shared" si="175"/>
        <v>0</v>
      </c>
      <c r="H548" s="100"/>
      <c r="I548" s="100"/>
      <c r="J548" s="100"/>
      <c r="K548" s="100"/>
      <c r="L548" s="100"/>
      <c r="M548" s="100"/>
    </row>
    <row r="549" spans="1:13" x14ac:dyDescent="0.2">
      <c r="A549" s="229">
        <v>3294</v>
      </c>
      <c r="B549" s="230" t="s">
        <v>162</v>
      </c>
      <c r="C549" s="231">
        <v>0</v>
      </c>
      <c r="D549" s="231">
        <v>7000</v>
      </c>
      <c r="E549" s="231">
        <v>5513.76</v>
      </c>
      <c r="F549" s="262" t="s">
        <v>156</v>
      </c>
      <c r="G549" s="262">
        <f t="shared" si="175"/>
        <v>78.768000000000001</v>
      </c>
      <c r="H549" s="100"/>
      <c r="I549" s="100"/>
      <c r="J549" s="100"/>
      <c r="K549" s="100"/>
      <c r="L549" s="100"/>
      <c r="M549" s="100"/>
    </row>
    <row r="550" spans="1:13" x14ac:dyDescent="0.2">
      <c r="A550" s="229">
        <v>3295</v>
      </c>
      <c r="B550" s="230" t="s">
        <v>110</v>
      </c>
      <c r="C550" s="231">
        <v>0</v>
      </c>
      <c r="D550" s="231">
        <v>10000</v>
      </c>
      <c r="E550" s="231">
        <v>0</v>
      </c>
      <c r="F550" s="262" t="s">
        <v>156</v>
      </c>
      <c r="G550" s="262">
        <f t="shared" si="175"/>
        <v>0</v>
      </c>
      <c r="H550" s="100"/>
      <c r="I550" s="100"/>
      <c r="J550" s="100"/>
      <c r="K550" s="100"/>
      <c r="L550" s="100"/>
      <c r="M550" s="100"/>
    </row>
    <row r="551" spans="1:13" x14ac:dyDescent="0.2">
      <c r="A551" s="229">
        <v>3299</v>
      </c>
      <c r="B551" s="230" t="s">
        <v>54</v>
      </c>
      <c r="C551" s="231">
        <v>303530904.70999998</v>
      </c>
      <c r="D551" s="231">
        <v>759116400</v>
      </c>
      <c r="E551" s="231">
        <v>354908783.80000001</v>
      </c>
      <c r="F551" s="262">
        <f t="shared" si="174"/>
        <v>116.92673737426757</v>
      </c>
      <c r="G551" s="262">
        <f t="shared" si="175"/>
        <v>46.75288055955582</v>
      </c>
      <c r="H551" s="100"/>
      <c r="I551" s="100"/>
      <c r="J551" s="100"/>
      <c r="K551" s="100"/>
      <c r="L551" s="100"/>
      <c r="M551" s="100"/>
    </row>
    <row r="552" spans="1:13" x14ac:dyDescent="0.2">
      <c r="A552" s="296">
        <v>34</v>
      </c>
      <c r="B552" s="162" t="s">
        <v>15</v>
      </c>
      <c r="C552" s="257">
        <f>C553</f>
        <v>17117.25</v>
      </c>
      <c r="D552" s="257">
        <f>D553</f>
        <v>60000</v>
      </c>
      <c r="E552" s="257">
        <f>E553</f>
        <v>0</v>
      </c>
      <c r="F552" s="223">
        <f t="shared" si="174"/>
        <v>0</v>
      </c>
      <c r="G552" s="223">
        <f t="shared" si="175"/>
        <v>0</v>
      </c>
      <c r="H552" s="100"/>
      <c r="I552" s="100"/>
      <c r="J552" s="100"/>
      <c r="K552" s="100"/>
      <c r="L552" s="100"/>
      <c r="M552" s="100"/>
    </row>
    <row r="553" spans="1:13" x14ac:dyDescent="0.2">
      <c r="A553" s="296">
        <v>343</v>
      </c>
      <c r="B553" s="226" t="s">
        <v>61</v>
      </c>
      <c r="C553" s="257">
        <f>SUM(C554:C554)</f>
        <v>17117.25</v>
      </c>
      <c r="D553" s="257">
        <f>SUM(D554:D554)</f>
        <v>60000</v>
      </c>
      <c r="E553" s="257">
        <f>SUM(E554:E554)</f>
        <v>0</v>
      </c>
      <c r="F553" s="223">
        <f t="shared" si="174"/>
        <v>0</v>
      </c>
      <c r="G553" s="223">
        <f t="shared" si="175"/>
        <v>0</v>
      </c>
      <c r="H553" s="100"/>
      <c r="I553" s="100"/>
      <c r="J553" s="100"/>
      <c r="K553" s="100"/>
      <c r="L553" s="100"/>
      <c r="M553" s="100"/>
    </row>
    <row r="554" spans="1:13" x14ac:dyDescent="0.2">
      <c r="A554" s="228">
        <v>3433</v>
      </c>
      <c r="B554" s="230" t="s">
        <v>77</v>
      </c>
      <c r="C554" s="231">
        <v>17117.25</v>
      </c>
      <c r="D554" s="231">
        <v>60000</v>
      </c>
      <c r="E554" s="231">
        <v>0</v>
      </c>
      <c r="F554" s="262">
        <f t="shared" si="174"/>
        <v>0</v>
      </c>
      <c r="G554" s="262">
        <f t="shared" si="175"/>
        <v>0</v>
      </c>
      <c r="H554" s="100"/>
      <c r="I554" s="100"/>
      <c r="J554" s="100"/>
      <c r="K554" s="100"/>
      <c r="L554" s="100"/>
      <c r="M554" s="100"/>
    </row>
    <row r="555" spans="1:13" ht="25.5" x14ac:dyDescent="0.2">
      <c r="A555" s="47">
        <v>37</v>
      </c>
      <c r="B555" s="54" t="s">
        <v>144</v>
      </c>
      <c r="C555" s="110">
        <f t="shared" ref="C555:E556" si="176">C556</f>
        <v>0</v>
      </c>
      <c r="D555" s="110">
        <f t="shared" si="176"/>
        <v>50000</v>
      </c>
      <c r="E555" s="110">
        <f t="shared" si="176"/>
        <v>0</v>
      </c>
      <c r="F555" s="185" t="s">
        <v>156</v>
      </c>
      <c r="G555" s="185">
        <f t="shared" si="175"/>
        <v>0</v>
      </c>
      <c r="H555" s="100"/>
      <c r="I555" s="100"/>
      <c r="J555" s="100"/>
      <c r="K555" s="100"/>
      <c r="L555" s="100"/>
      <c r="M555" s="100"/>
    </row>
    <row r="556" spans="1:13" x14ac:dyDescent="0.2">
      <c r="A556" s="47">
        <v>372</v>
      </c>
      <c r="B556" s="54" t="s">
        <v>145</v>
      </c>
      <c r="C556" s="110">
        <f t="shared" si="176"/>
        <v>0</v>
      </c>
      <c r="D556" s="110">
        <f t="shared" si="176"/>
        <v>50000</v>
      </c>
      <c r="E556" s="110">
        <f t="shared" si="176"/>
        <v>0</v>
      </c>
      <c r="F556" s="185" t="s">
        <v>156</v>
      </c>
      <c r="G556" s="185">
        <f t="shared" si="175"/>
        <v>0</v>
      </c>
      <c r="H556" s="100"/>
      <c r="I556" s="100"/>
      <c r="J556" s="100"/>
      <c r="K556" s="100"/>
      <c r="L556" s="100"/>
      <c r="M556" s="100"/>
    </row>
    <row r="557" spans="1:13" x14ac:dyDescent="0.2">
      <c r="A557" s="32">
        <v>3721</v>
      </c>
      <c r="B557" s="51" t="s">
        <v>137</v>
      </c>
      <c r="C557" s="109">
        <v>0</v>
      </c>
      <c r="D557" s="109">
        <v>50000</v>
      </c>
      <c r="E557" s="109">
        <v>0</v>
      </c>
      <c r="F557" s="186" t="s">
        <v>156</v>
      </c>
      <c r="G557" s="186">
        <f t="shared" si="175"/>
        <v>0</v>
      </c>
      <c r="H557" s="100"/>
      <c r="I557" s="100"/>
      <c r="J557" s="100"/>
      <c r="K557" s="100"/>
      <c r="L557" s="100"/>
      <c r="M557" s="100"/>
    </row>
    <row r="558" spans="1:13" x14ac:dyDescent="0.2">
      <c r="A558" s="55">
        <v>4</v>
      </c>
      <c r="B558" s="118" t="s">
        <v>58</v>
      </c>
      <c r="C558" s="110">
        <f>C559</f>
        <v>0</v>
      </c>
      <c r="D558" s="110">
        <f>D559</f>
        <v>4665000</v>
      </c>
      <c r="E558" s="110">
        <f>E559</f>
        <v>0</v>
      </c>
      <c r="F558" s="185" t="s">
        <v>156</v>
      </c>
      <c r="G558" s="185">
        <f t="shared" si="175"/>
        <v>0</v>
      </c>
      <c r="H558" s="100"/>
      <c r="I558" s="100"/>
      <c r="J558" s="100"/>
      <c r="K558" s="100"/>
      <c r="L558" s="100"/>
      <c r="M558" s="100"/>
    </row>
    <row r="559" spans="1:13" x14ac:dyDescent="0.2">
      <c r="A559" s="55">
        <v>42</v>
      </c>
      <c r="B559" s="53" t="s">
        <v>20</v>
      </c>
      <c r="C559" s="110">
        <f>C560+C564</f>
        <v>0</v>
      </c>
      <c r="D559" s="110">
        <f>D560+D564</f>
        <v>4665000</v>
      </c>
      <c r="E559" s="110">
        <f>E560+E564</f>
        <v>0</v>
      </c>
      <c r="F559" s="185" t="s">
        <v>156</v>
      </c>
      <c r="G559" s="185">
        <f t="shared" si="175"/>
        <v>0</v>
      </c>
      <c r="H559" s="100"/>
      <c r="I559" s="100"/>
      <c r="J559" s="100"/>
      <c r="K559" s="100"/>
      <c r="L559" s="100"/>
      <c r="M559" s="100"/>
    </row>
    <row r="560" spans="1:13" x14ac:dyDescent="0.2">
      <c r="A560" s="55">
        <v>422</v>
      </c>
      <c r="B560" s="116" t="s">
        <v>25</v>
      </c>
      <c r="C560" s="110">
        <f>SUM(C561:C563)</f>
        <v>0</v>
      </c>
      <c r="D560" s="110">
        <f>SUM(D561:D563)</f>
        <v>165000</v>
      </c>
      <c r="E560" s="110">
        <f>SUM(E561:E563)</f>
        <v>0</v>
      </c>
      <c r="F560" s="185" t="s">
        <v>156</v>
      </c>
      <c r="G560" s="185">
        <f t="shared" si="175"/>
        <v>0</v>
      </c>
      <c r="H560" s="100"/>
      <c r="I560" s="100"/>
      <c r="J560" s="100"/>
      <c r="K560" s="100"/>
      <c r="L560" s="100"/>
      <c r="M560" s="100"/>
    </row>
    <row r="561" spans="1:13" x14ac:dyDescent="0.2">
      <c r="A561" s="48" t="s">
        <v>21</v>
      </c>
      <c r="B561" s="119" t="s">
        <v>22</v>
      </c>
      <c r="C561" s="109">
        <v>0</v>
      </c>
      <c r="D561" s="109">
        <v>50000</v>
      </c>
      <c r="E561" s="109">
        <v>0</v>
      </c>
      <c r="F561" s="186" t="s">
        <v>156</v>
      </c>
      <c r="G561" s="186">
        <f t="shared" si="175"/>
        <v>0</v>
      </c>
      <c r="H561" s="100"/>
      <c r="I561" s="100"/>
      <c r="J561" s="100"/>
      <c r="K561" s="100"/>
      <c r="L561" s="100"/>
      <c r="M561" s="100"/>
    </row>
    <row r="562" spans="1:13" x14ac:dyDescent="0.2">
      <c r="A562" s="32" t="s">
        <v>23</v>
      </c>
      <c r="B562" s="117" t="s">
        <v>24</v>
      </c>
      <c r="C562" s="109">
        <v>0</v>
      </c>
      <c r="D562" s="109">
        <v>20000</v>
      </c>
      <c r="E562" s="109">
        <v>0</v>
      </c>
      <c r="F562" s="186" t="s">
        <v>156</v>
      </c>
      <c r="G562" s="186">
        <f t="shared" si="175"/>
        <v>0</v>
      </c>
      <c r="H562" s="100"/>
      <c r="I562" s="100"/>
      <c r="J562" s="100"/>
      <c r="K562" s="100"/>
      <c r="L562" s="100"/>
      <c r="M562" s="100"/>
    </row>
    <row r="563" spans="1:13" x14ac:dyDescent="0.2">
      <c r="A563" s="32">
        <v>4227</v>
      </c>
      <c r="B563" s="51" t="s">
        <v>124</v>
      </c>
      <c r="C563" s="109">
        <v>0</v>
      </c>
      <c r="D563" s="109">
        <v>95000</v>
      </c>
      <c r="E563" s="109">
        <v>0</v>
      </c>
      <c r="F563" s="186" t="s">
        <v>156</v>
      </c>
      <c r="G563" s="186">
        <f t="shared" si="175"/>
        <v>0</v>
      </c>
      <c r="H563" s="100"/>
      <c r="I563" s="100"/>
      <c r="J563" s="100"/>
      <c r="K563" s="100"/>
      <c r="L563" s="100"/>
      <c r="M563" s="100"/>
    </row>
    <row r="564" spans="1:13" x14ac:dyDescent="0.2">
      <c r="A564" s="55">
        <v>426</v>
      </c>
      <c r="B564" s="120" t="s">
        <v>26</v>
      </c>
      <c r="C564" s="110">
        <f t="shared" ref="C564:E564" si="177">C565</f>
        <v>0</v>
      </c>
      <c r="D564" s="110">
        <f t="shared" si="177"/>
        <v>4500000</v>
      </c>
      <c r="E564" s="110">
        <f t="shared" si="177"/>
        <v>0</v>
      </c>
      <c r="F564" s="185" t="s">
        <v>156</v>
      </c>
      <c r="G564" s="185">
        <f t="shared" si="175"/>
        <v>0</v>
      </c>
      <c r="H564" s="100"/>
      <c r="I564" s="100"/>
      <c r="J564" s="100"/>
      <c r="K564" s="100"/>
      <c r="L564" s="100"/>
      <c r="M564" s="100"/>
    </row>
    <row r="565" spans="1:13" x14ac:dyDescent="0.2">
      <c r="A565" s="32" t="s">
        <v>59</v>
      </c>
      <c r="B565" s="52" t="s">
        <v>1</v>
      </c>
      <c r="C565" s="109">
        <v>0</v>
      </c>
      <c r="D565" s="109">
        <v>4500000</v>
      </c>
      <c r="E565" s="109">
        <v>0</v>
      </c>
      <c r="F565" s="186" t="s">
        <v>156</v>
      </c>
      <c r="G565" s="186">
        <f t="shared" si="175"/>
        <v>0</v>
      </c>
      <c r="H565" s="100"/>
      <c r="I565" s="100"/>
      <c r="J565" s="100"/>
      <c r="K565" s="100"/>
      <c r="L565" s="100"/>
      <c r="M565" s="100"/>
    </row>
    <row r="566" spans="1:13" ht="12.75" customHeight="1" x14ac:dyDescent="0.2">
      <c r="A566" s="72"/>
      <c r="B566" s="121"/>
      <c r="C566" s="99"/>
      <c r="D566" s="101"/>
      <c r="E566" s="99"/>
      <c r="F566" s="99"/>
      <c r="G566" s="100"/>
      <c r="H566" s="100"/>
      <c r="I566" s="100"/>
      <c r="J566" s="100"/>
      <c r="K566" s="100"/>
      <c r="L566" s="100"/>
      <c r="M566" s="100"/>
    </row>
    <row r="567" spans="1:13" ht="12.75" customHeight="1" x14ac:dyDescent="0.2">
      <c r="A567" s="73"/>
      <c r="B567" s="122"/>
      <c r="C567" s="99"/>
      <c r="D567" s="101"/>
      <c r="E567" s="99"/>
      <c r="F567" s="99"/>
      <c r="G567" s="100"/>
      <c r="H567" s="100"/>
      <c r="I567" s="100"/>
      <c r="J567" s="100"/>
      <c r="K567" s="100"/>
      <c r="L567" s="100"/>
      <c r="M567" s="100"/>
    </row>
    <row r="568" spans="1:13" ht="12.75" customHeight="1" x14ac:dyDescent="0.2">
      <c r="C568" s="99"/>
      <c r="D568" s="101"/>
      <c r="E568" s="99"/>
      <c r="F568" s="99"/>
      <c r="G568" s="100"/>
      <c r="H568" s="100"/>
      <c r="I568" s="100"/>
      <c r="J568" s="100"/>
      <c r="K568" s="100"/>
      <c r="L568" s="100"/>
      <c r="M568" s="100"/>
    </row>
    <row r="569" spans="1:13" ht="12.75" customHeight="1" x14ac:dyDescent="0.2">
      <c r="A569" s="63"/>
      <c r="B569" s="123"/>
      <c r="C569" s="99"/>
      <c r="D569" s="101"/>
      <c r="E569" s="99"/>
      <c r="F569" s="99"/>
      <c r="G569" s="100"/>
      <c r="H569" s="100"/>
      <c r="I569" s="100"/>
      <c r="J569" s="100"/>
      <c r="K569" s="100"/>
      <c r="L569" s="100"/>
      <c r="M569" s="100"/>
    </row>
    <row r="570" spans="1:13" ht="12.75" customHeight="1" x14ac:dyDescent="0.2">
      <c r="C570" s="99"/>
      <c r="D570" s="101"/>
      <c r="E570" s="99"/>
      <c r="F570" s="99"/>
      <c r="G570" s="100"/>
      <c r="H570" s="100"/>
      <c r="I570" s="100"/>
      <c r="J570" s="100"/>
      <c r="K570" s="100"/>
      <c r="L570" s="100"/>
      <c r="M570" s="100"/>
    </row>
    <row r="571" spans="1:13" ht="12.75" customHeight="1" x14ac:dyDescent="0.2">
      <c r="A571" s="63"/>
      <c r="B571" s="123"/>
      <c r="C571" s="99"/>
      <c r="D571" s="101"/>
      <c r="E571" s="99"/>
      <c r="F571" s="99"/>
      <c r="G571" s="100"/>
      <c r="H571" s="100"/>
      <c r="I571" s="100"/>
      <c r="J571" s="100"/>
      <c r="K571" s="100"/>
      <c r="L571" s="100"/>
      <c r="M571" s="100"/>
    </row>
    <row r="572" spans="1:13" ht="12.75" customHeight="1" x14ac:dyDescent="0.2">
      <c r="C572" s="99"/>
      <c r="D572" s="101"/>
      <c r="E572" s="99"/>
      <c r="F572" s="99"/>
      <c r="G572" s="100"/>
      <c r="H572" s="100"/>
      <c r="I572" s="100"/>
      <c r="J572" s="100"/>
      <c r="K572" s="100"/>
      <c r="L572" s="100"/>
      <c r="M572" s="100"/>
    </row>
    <row r="573" spans="1:13" ht="12.75" customHeight="1" x14ac:dyDescent="0.2">
      <c r="A573" s="72"/>
      <c r="B573" s="121"/>
      <c r="C573" s="99"/>
      <c r="D573" s="101"/>
      <c r="E573" s="99"/>
      <c r="F573" s="99"/>
      <c r="G573" s="100"/>
      <c r="H573" s="100"/>
      <c r="I573" s="100"/>
      <c r="J573" s="100"/>
      <c r="K573" s="100"/>
      <c r="L573" s="100"/>
      <c r="M573" s="100"/>
    </row>
    <row r="574" spans="1:13" ht="12.75" customHeight="1" x14ac:dyDescent="0.2">
      <c r="A574" s="73"/>
      <c r="B574" s="122"/>
      <c r="C574" s="99"/>
      <c r="D574" s="101"/>
      <c r="E574" s="99"/>
      <c r="F574" s="99"/>
      <c r="G574" s="100"/>
      <c r="H574" s="100"/>
      <c r="I574" s="100"/>
      <c r="J574" s="100"/>
      <c r="K574" s="100"/>
      <c r="L574" s="100"/>
      <c r="M574" s="100"/>
    </row>
    <row r="575" spans="1:13" ht="12.75" customHeight="1" x14ac:dyDescent="0.2">
      <c r="A575" s="74"/>
      <c r="B575" s="122"/>
      <c r="C575" s="99"/>
      <c r="D575" s="101"/>
      <c r="E575" s="99"/>
      <c r="F575" s="99"/>
      <c r="G575" s="100"/>
      <c r="H575" s="100"/>
      <c r="I575" s="100"/>
      <c r="J575" s="100"/>
      <c r="K575" s="100"/>
      <c r="L575" s="100"/>
      <c r="M575" s="100"/>
    </row>
    <row r="576" spans="1:13" ht="12.75" customHeight="1" x14ac:dyDescent="0.2">
      <c r="C576" s="99"/>
      <c r="D576" s="101"/>
      <c r="E576" s="99"/>
      <c r="F576" s="99"/>
      <c r="G576" s="100"/>
      <c r="H576" s="100"/>
      <c r="I576" s="100"/>
      <c r="J576" s="100"/>
      <c r="K576" s="100"/>
      <c r="L576" s="100"/>
      <c r="M576" s="100"/>
    </row>
    <row r="577" spans="1:13" ht="12.75" customHeight="1" x14ac:dyDescent="0.2">
      <c r="A577" s="63"/>
      <c r="B577" s="123"/>
      <c r="C577" s="99"/>
      <c r="D577" s="101"/>
      <c r="E577" s="99"/>
      <c r="F577" s="99"/>
      <c r="G577" s="100"/>
      <c r="H577" s="100"/>
      <c r="I577" s="100"/>
      <c r="J577" s="100"/>
      <c r="K577" s="100"/>
      <c r="L577" s="100"/>
      <c r="M577" s="100"/>
    </row>
    <row r="578" spans="1:13" ht="12.75" customHeight="1" x14ac:dyDescent="0.2">
      <c r="C578" s="99"/>
      <c r="D578" s="101"/>
      <c r="E578" s="99"/>
      <c r="F578" s="99"/>
      <c r="G578" s="100"/>
      <c r="H578" s="100"/>
      <c r="I578" s="100"/>
      <c r="J578" s="100"/>
      <c r="K578" s="100"/>
      <c r="L578" s="100"/>
      <c r="M578" s="100"/>
    </row>
    <row r="579" spans="1:13" ht="12.75" customHeight="1" x14ac:dyDescent="0.2">
      <c r="A579" s="63"/>
      <c r="B579" s="123"/>
      <c r="C579" s="99"/>
      <c r="D579" s="101"/>
      <c r="E579" s="99"/>
      <c r="F579" s="99"/>
      <c r="G579" s="100"/>
      <c r="H579" s="100"/>
      <c r="I579" s="100"/>
      <c r="J579" s="100"/>
      <c r="K579" s="100"/>
      <c r="L579" s="100"/>
      <c r="M579" s="100"/>
    </row>
    <row r="580" spans="1:13" ht="12.75" customHeight="1" x14ac:dyDescent="0.2">
      <c r="C580" s="99"/>
      <c r="D580" s="101"/>
      <c r="E580" s="99"/>
      <c r="F580" s="99"/>
      <c r="G580" s="100"/>
      <c r="H580" s="100"/>
      <c r="I580" s="100"/>
      <c r="J580" s="100"/>
      <c r="K580" s="100"/>
      <c r="L580" s="100"/>
      <c r="M580" s="100"/>
    </row>
    <row r="581" spans="1:13" ht="12.75" customHeight="1" x14ac:dyDescent="0.2">
      <c r="A581" s="72"/>
      <c r="B581" s="121"/>
      <c r="C581" s="99"/>
      <c r="D581" s="101"/>
      <c r="E581" s="99"/>
      <c r="F581" s="99"/>
      <c r="G581" s="100"/>
      <c r="H581" s="100"/>
      <c r="I581" s="100"/>
      <c r="J581" s="100"/>
      <c r="K581" s="100"/>
      <c r="L581" s="100"/>
      <c r="M581" s="100"/>
    </row>
    <row r="582" spans="1:13" ht="12.75" customHeight="1" x14ac:dyDescent="0.2">
      <c r="A582" s="73"/>
      <c r="B582" s="122"/>
      <c r="C582" s="99"/>
      <c r="D582" s="101"/>
      <c r="E582" s="99"/>
      <c r="F582" s="99"/>
      <c r="G582" s="100"/>
      <c r="H582" s="100"/>
      <c r="I582" s="100"/>
      <c r="J582" s="100"/>
      <c r="K582" s="100"/>
      <c r="L582" s="100"/>
      <c r="M582" s="100"/>
    </row>
    <row r="583" spans="1:13" ht="12.75" customHeight="1" x14ac:dyDescent="0.2">
      <c r="A583" s="73"/>
      <c r="B583" s="122"/>
      <c r="C583" s="99"/>
      <c r="D583" s="101"/>
      <c r="E583" s="99"/>
      <c r="F583" s="99"/>
      <c r="G583" s="100"/>
      <c r="H583" s="100"/>
      <c r="I583" s="100"/>
      <c r="J583" s="100"/>
      <c r="K583" s="100"/>
      <c r="L583" s="100"/>
      <c r="M583" s="100"/>
    </row>
    <row r="584" spans="1:13" ht="12.75" customHeight="1" x14ac:dyDescent="0.2">
      <c r="A584" s="73"/>
      <c r="B584" s="122"/>
      <c r="C584" s="99"/>
      <c r="D584" s="101"/>
      <c r="E584" s="99"/>
      <c r="F584" s="99"/>
      <c r="G584" s="100"/>
      <c r="H584" s="100"/>
      <c r="I584" s="100"/>
      <c r="J584" s="100"/>
      <c r="K584" s="100"/>
      <c r="L584" s="100"/>
      <c r="M584" s="100"/>
    </row>
    <row r="585" spans="1:13" ht="12.75" customHeight="1" x14ac:dyDescent="0.2">
      <c r="A585" s="73"/>
      <c r="B585" s="122"/>
      <c r="C585" s="99"/>
      <c r="D585" s="101"/>
      <c r="E585" s="99"/>
      <c r="F585" s="99"/>
      <c r="G585" s="100"/>
      <c r="H585" s="100"/>
      <c r="I585" s="100"/>
      <c r="J585" s="100"/>
      <c r="K585" s="100"/>
      <c r="L585" s="100"/>
      <c r="M585" s="100"/>
    </row>
    <row r="586" spans="1:13" ht="12.75" customHeight="1" x14ac:dyDescent="0.2">
      <c r="A586" s="73"/>
      <c r="B586" s="122"/>
      <c r="C586" s="99"/>
      <c r="D586" s="101"/>
      <c r="E586" s="99"/>
      <c r="F586" s="99"/>
      <c r="G586" s="100"/>
      <c r="H586" s="100"/>
      <c r="I586" s="100"/>
      <c r="J586" s="100"/>
      <c r="K586" s="100"/>
      <c r="L586" s="100"/>
      <c r="M586" s="100"/>
    </row>
    <row r="587" spans="1:13" ht="12.75" customHeight="1" x14ac:dyDescent="0.2">
      <c r="A587" s="73"/>
      <c r="B587" s="122"/>
      <c r="C587" s="99"/>
      <c r="D587" s="101"/>
      <c r="E587" s="99"/>
      <c r="F587" s="99"/>
      <c r="G587" s="100"/>
      <c r="H587" s="100"/>
      <c r="I587" s="100"/>
      <c r="J587" s="100"/>
      <c r="K587" s="100"/>
      <c r="L587" s="100"/>
      <c r="M587" s="100"/>
    </row>
    <row r="588" spans="1:13" ht="12.75" customHeight="1" x14ac:dyDescent="0.2">
      <c r="A588" s="73"/>
      <c r="B588" s="122"/>
      <c r="C588" s="99"/>
      <c r="D588" s="101"/>
      <c r="E588" s="99"/>
      <c r="F588" s="99"/>
      <c r="G588" s="100"/>
      <c r="H588" s="100"/>
      <c r="I588" s="100"/>
      <c r="J588" s="100"/>
      <c r="K588" s="100"/>
      <c r="L588" s="100"/>
      <c r="M588" s="100"/>
    </row>
    <row r="589" spans="1:13" ht="12.75" customHeight="1" x14ac:dyDescent="0.2">
      <c r="C589" s="99"/>
      <c r="D589" s="101"/>
      <c r="E589" s="99"/>
      <c r="F589" s="99"/>
      <c r="G589" s="100"/>
      <c r="H589" s="100"/>
      <c r="I589" s="100"/>
      <c r="J589" s="100"/>
      <c r="K589" s="100"/>
      <c r="L589" s="100"/>
      <c r="M589" s="100"/>
    </row>
    <row r="590" spans="1:13" ht="12.75" customHeight="1" x14ac:dyDescent="0.2">
      <c r="A590" s="63"/>
      <c r="B590" s="123"/>
      <c r="C590" s="99"/>
      <c r="D590" s="101"/>
      <c r="E590" s="99"/>
      <c r="F590" s="99"/>
      <c r="G590" s="100"/>
      <c r="H590" s="100"/>
      <c r="I590" s="100"/>
      <c r="J590" s="100"/>
      <c r="K590" s="100"/>
      <c r="L590" s="100"/>
      <c r="M590" s="100"/>
    </row>
    <row r="591" spans="1:13" ht="12.75" customHeight="1" x14ac:dyDescent="0.2">
      <c r="C591" s="99"/>
      <c r="D591" s="101"/>
      <c r="E591" s="99"/>
      <c r="F591" s="99"/>
      <c r="G591" s="100"/>
      <c r="H591" s="100"/>
      <c r="I591" s="100"/>
      <c r="J591" s="100"/>
      <c r="K591" s="100"/>
      <c r="L591" s="100"/>
      <c r="M591" s="100"/>
    </row>
    <row r="592" spans="1:13" ht="12.75" customHeight="1" x14ac:dyDescent="0.2">
      <c r="A592" s="63"/>
      <c r="B592" s="123"/>
      <c r="C592" s="99"/>
      <c r="D592" s="101"/>
      <c r="E592" s="99"/>
      <c r="F592" s="99"/>
      <c r="G592" s="100"/>
      <c r="H592" s="100"/>
      <c r="I592" s="100"/>
      <c r="J592" s="100"/>
      <c r="K592" s="100"/>
      <c r="L592" s="100"/>
      <c r="M592" s="100"/>
    </row>
    <row r="593" spans="1:13" ht="12.75" customHeight="1" x14ac:dyDescent="0.2">
      <c r="C593" s="99"/>
      <c r="D593" s="101"/>
      <c r="E593" s="99"/>
      <c r="F593" s="99"/>
      <c r="G593" s="100"/>
      <c r="H593" s="100"/>
      <c r="I593" s="100"/>
      <c r="J593" s="100"/>
      <c r="K593" s="100"/>
      <c r="L593" s="100"/>
      <c r="M593" s="100"/>
    </row>
    <row r="594" spans="1:13" ht="12.75" customHeight="1" x14ac:dyDescent="0.2">
      <c r="A594" s="72"/>
      <c r="B594" s="121"/>
      <c r="C594" s="99"/>
      <c r="D594" s="101"/>
      <c r="E594" s="99"/>
      <c r="F594" s="99"/>
      <c r="G594" s="100"/>
      <c r="H594" s="100"/>
      <c r="I594" s="100"/>
      <c r="J594" s="100"/>
      <c r="K594" s="100"/>
      <c r="L594" s="100"/>
      <c r="M594" s="100"/>
    </row>
    <row r="595" spans="1:13" ht="12.75" customHeight="1" x14ac:dyDescent="0.2">
      <c r="A595" s="73"/>
      <c r="B595" s="122"/>
      <c r="C595" s="99"/>
      <c r="D595" s="101"/>
      <c r="E595" s="99"/>
      <c r="F595" s="99"/>
      <c r="G595" s="100"/>
      <c r="H595" s="100"/>
      <c r="I595" s="100"/>
      <c r="J595" s="100"/>
      <c r="K595" s="100"/>
      <c r="L595" s="100"/>
      <c r="M595" s="100"/>
    </row>
    <row r="596" spans="1:13" ht="12.75" customHeight="1" x14ac:dyDescent="0.2">
      <c r="A596" s="73"/>
      <c r="B596" s="122"/>
      <c r="C596" s="99"/>
      <c r="D596" s="101"/>
      <c r="E596" s="99"/>
      <c r="F596" s="99"/>
      <c r="G596" s="100"/>
      <c r="H596" s="100"/>
      <c r="I596" s="100"/>
      <c r="J596" s="100"/>
      <c r="K596" s="100"/>
      <c r="L596" s="100"/>
      <c r="M596" s="100"/>
    </row>
    <row r="597" spans="1:13" ht="12.75" customHeight="1" x14ac:dyDescent="0.2">
      <c r="C597" s="99"/>
      <c r="D597" s="101"/>
      <c r="E597" s="99"/>
      <c r="F597" s="99"/>
      <c r="G597" s="100"/>
      <c r="H597" s="100"/>
      <c r="I597" s="100"/>
      <c r="J597" s="100"/>
      <c r="K597" s="100"/>
      <c r="L597" s="100"/>
      <c r="M597" s="100"/>
    </row>
    <row r="598" spans="1:13" ht="12.75" customHeight="1" x14ac:dyDescent="0.2">
      <c r="A598" s="63"/>
      <c r="B598" s="123"/>
      <c r="C598" s="99"/>
      <c r="D598" s="101"/>
      <c r="E598" s="99"/>
      <c r="F598" s="99"/>
      <c r="G598" s="100"/>
      <c r="H598" s="100"/>
      <c r="I598" s="100"/>
      <c r="J598" s="100"/>
      <c r="K598" s="100"/>
      <c r="L598" s="100"/>
      <c r="M598" s="100"/>
    </row>
    <row r="599" spans="1:13" ht="12.75" customHeight="1" x14ac:dyDescent="0.2">
      <c r="C599" s="99"/>
      <c r="D599" s="101"/>
      <c r="E599" s="99"/>
      <c r="F599" s="99"/>
      <c r="G599" s="100"/>
      <c r="H599" s="100"/>
      <c r="I599" s="100"/>
      <c r="J599" s="100"/>
      <c r="K599" s="100"/>
      <c r="L599" s="100"/>
      <c r="M599" s="100"/>
    </row>
    <row r="600" spans="1:13" ht="12.75" customHeight="1" x14ac:dyDescent="0.2">
      <c r="A600" s="63"/>
      <c r="B600" s="123"/>
      <c r="C600" s="99"/>
      <c r="D600" s="101"/>
      <c r="E600" s="99"/>
      <c r="F600" s="99"/>
      <c r="G600" s="100"/>
      <c r="H600" s="100"/>
      <c r="I600" s="100"/>
      <c r="J600" s="100"/>
      <c r="K600" s="100"/>
      <c r="L600" s="100"/>
      <c r="M600" s="100"/>
    </row>
    <row r="601" spans="1:13" ht="12.75" customHeight="1" x14ac:dyDescent="0.2">
      <c r="C601" s="99"/>
      <c r="D601" s="101"/>
      <c r="E601" s="99"/>
      <c r="F601" s="99"/>
      <c r="G601" s="100"/>
      <c r="H601" s="100"/>
      <c r="I601" s="100"/>
      <c r="J601" s="100"/>
      <c r="K601" s="100"/>
      <c r="L601" s="100"/>
      <c r="M601" s="100"/>
    </row>
    <row r="602" spans="1:13" ht="12.75" customHeight="1" x14ac:dyDescent="0.2">
      <c r="A602" s="72"/>
      <c r="B602" s="121"/>
      <c r="C602" s="99"/>
      <c r="D602" s="101"/>
      <c r="E602" s="99"/>
      <c r="F602" s="99"/>
      <c r="G602" s="100"/>
      <c r="H602" s="100"/>
      <c r="I602" s="100"/>
      <c r="J602" s="100"/>
      <c r="K602" s="100"/>
      <c r="L602" s="100"/>
      <c r="M602" s="100"/>
    </row>
    <row r="603" spans="1:13" ht="12.75" customHeight="1" x14ac:dyDescent="0.2">
      <c r="A603" s="73"/>
      <c r="B603" s="122"/>
      <c r="C603" s="99"/>
      <c r="D603" s="101"/>
      <c r="E603" s="99"/>
      <c r="F603" s="99"/>
      <c r="G603" s="100"/>
      <c r="H603" s="100"/>
      <c r="I603" s="100"/>
      <c r="J603" s="100"/>
      <c r="K603" s="100"/>
      <c r="L603" s="100"/>
      <c r="M603" s="100"/>
    </row>
    <row r="604" spans="1:13" ht="12.75" customHeight="1" x14ac:dyDescent="0.2">
      <c r="A604" s="73"/>
      <c r="B604" s="122"/>
      <c r="C604" s="99"/>
      <c r="D604" s="101"/>
      <c r="E604" s="99"/>
      <c r="F604" s="99"/>
      <c r="G604" s="100"/>
      <c r="H604" s="100"/>
      <c r="I604" s="100"/>
      <c r="J604" s="100"/>
      <c r="K604" s="100"/>
      <c r="L604" s="100"/>
      <c r="M604" s="100"/>
    </row>
    <row r="605" spans="1:13" ht="12.75" customHeight="1" x14ac:dyDescent="0.2">
      <c r="C605" s="99"/>
      <c r="D605" s="101"/>
      <c r="E605" s="99"/>
      <c r="F605" s="99"/>
      <c r="G605" s="100"/>
      <c r="H605" s="100"/>
      <c r="I605" s="100"/>
      <c r="J605" s="100"/>
      <c r="K605" s="100"/>
      <c r="L605" s="100"/>
      <c r="M605" s="100"/>
    </row>
    <row r="606" spans="1:13" ht="12.75" customHeight="1" x14ac:dyDescent="0.2">
      <c r="A606" s="63"/>
      <c r="B606" s="123"/>
      <c r="C606" s="99"/>
      <c r="D606" s="101"/>
      <c r="E606" s="99"/>
      <c r="F606" s="99"/>
      <c r="G606" s="100"/>
      <c r="H606" s="100"/>
      <c r="I606" s="100"/>
      <c r="J606" s="100"/>
      <c r="K606" s="100"/>
      <c r="L606" s="100"/>
      <c r="M606" s="100"/>
    </row>
    <row r="607" spans="1:13" ht="12.75" customHeight="1" x14ac:dyDescent="0.2">
      <c r="C607" s="99"/>
      <c r="D607" s="101"/>
      <c r="E607" s="99"/>
      <c r="F607" s="99"/>
      <c r="G607" s="100"/>
      <c r="H607" s="100"/>
      <c r="I607" s="100"/>
      <c r="J607" s="100"/>
      <c r="K607" s="100"/>
      <c r="L607" s="100"/>
      <c r="M607" s="100"/>
    </row>
    <row r="608" spans="1:13" ht="12.75" customHeight="1" x14ac:dyDescent="0.2">
      <c r="A608" s="63"/>
      <c r="B608" s="123"/>
      <c r="C608" s="99"/>
      <c r="D608" s="101"/>
      <c r="E608" s="99"/>
      <c r="F608" s="99"/>
      <c r="G608" s="100"/>
      <c r="H608" s="100"/>
      <c r="I608" s="100"/>
      <c r="J608" s="100"/>
      <c r="K608" s="100"/>
      <c r="L608" s="100"/>
      <c r="M608" s="100"/>
    </row>
    <row r="609" spans="1:13" ht="12.75" customHeight="1" x14ac:dyDescent="0.2">
      <c r="C609" s="99"/>
      <c r="D609" s="101"/>
      <c r="E609" s="99"/>
      <c r="F609" s="99"/>
      <c r="G609" s="100"/>
      <c r="H609" s="100"/>
      <c r="I609" s="100"/>
      <c r="J609" s="100"/>
      <c r="K609" s="100"/>
      <c r="L609" s="100"/>
      <c r="M609" s="100"/>
    </row>
    <row r="610" spans="1:13" ht="12.75" customHeight="1" x14ac:dyDescent="0.2">
      <c r="A610" s="72"/>
      <c r="B610" s="121"/>
      <c r="C610" s="99"/>
      <c r="D610" s="101"/>
      <c r="E610" s="99"/>
      <c r="F610" s="99"/>
      <c r="G610" s="100"/>
      <c r="H610" s="100"/>
      <c r="I610" s="100"/>
      <c r="J610" s="100"/>
      <c r="K610" s="100"/>
      <c r="L610" s="100"/>
      <c r="M610" s="100"/>
    </row>
    <row r="611" spans="1:13" ht="12.75" customHeight="1" x14ac:dyDescent="0.2">
      <c r="A611" s="73"/>
      <c r="B611" s="122"/>
      <c r="C611" s="99"/>
      <c r="D611" s="101"/>
      <c r="E611" s="99"/>
      <c r="F611" s="99"/>
      <c r="G611" s="100"/>
      <c r="H611" s="100"/>
      <c r="I611" s="100"/>
      <c r="J611" s="100"/>
      <c r="K611" s="100"/>
      <c r="L611" s="100"/>
      <c r="M611" s="100"/>
    </row>
    <row r="612" spans="1:13" ht="12.75" customHeight="1" x14ac:dyDescent="0.2">
      <c r="C612" s="99"/>
      <c r="D612" s="101"/>
      <c r="E612" s="99"/>
      <c r="F612" s="99"/>
      <c r="G612" s="100"/>
      <c r="H612" s="100"/>
      <c r="I612" s="100"/>
      <c r="J612" s="100"/>
      <c r="K612" s="100"/>
      <c r="L612" s="100"/>
      <c r="M612" s="100"/>
    </row>
    <row r="613" spans="1:13" ht="12.75" customHeight="1" x14ac:dyDescent="0.2">
      <c r="A613" s="63"/>
      <c r="B613" s="123"/>
      <c r="C613" s="99"/>
      <c r="D613" s="101"/>
      <c r="E613" s="99"/>
      <c r="F613" s="99"/>
      <c r="G613" s="100"/>
      <c r="H613" s="100"/>
      <c r="I613" s="100"/>
      <c r="J613" s="100"/>
      <c r="K613" s="100"/>
      <c r="L613" s="100"/>
      <c r="M613" s="100"/>
    </row>
    <row r="614" spans="1:13" ht="12.75" customHeight="1" x14ac:dyDescent="0.2">
      <c r="C614" s="99"/>
      <c r="D614" s="101"/>
      <c r="E614" s="99"/>
      <c r="F614" s="99"/>
      <c r="G614" s="100"/>
      <c r="H614" s="100"/>
      <c r="I614" s="100"/>
      <c r="J614" s="100"/>
      <c r="K614" s="100"/>
      <c r="L614" s="100"/>
      <c r="M614" s="100"/>
    </row>
    <row r="615" spans="1:13" ht="12.75" customHeight="1" x14ac:dyDescent="0.2">
      <c r="A615" s="63"/>
      <c r="B615" s="123"/>
      <c r="C615" s="99"/>
      <c r="D615" s="101"/>
      <c r="E615" s="99"/>
      <c r="F615" s="99"/>
      <c r="G615" s="100"/>
      <c r="H615" s="100"/>
      <c r="I615" s="100"/>
      <c r="J615" s="100"/>
      <c r="K615" s="100"/>
      <c r="L615" s="100"/>
      <c r="M615" s="100"/>
    </row>
    <row r="616" spans="1:13" ht="12.75" customHeight="1" x14ac:dyDescent="0.2"/>
    <row r="617" spans="1:13" ht="12.75" customHeight="1" x14ac:dyDescent="0.2">
      <c r="A617" s="72"/>
      <c r="B617" s="121"/>
    </row>
    <row r="618" spans="1:13" ht="12.75" customHeight="1" x14ac:dyDescent="0.2">
      <c r="A618" s="73"/>
      <c r="B618" s="122"/>
    </row>
    <row r="619" spans="1:13" ht="12.75" customHeight="1" x14ac:dyDescent="0.2">
      <c r="A619" s="73"/>
      <c r="B619" s="122"/>
    </row>
    <row r="620" spans="1:13" ht="12.75" customHeight="1" x14ac:dyDescent="0.2"/>
    <row r="621" spans="1:13" ht="12.75" customHeight="1" x14ac:dyDescent="0.2">
      <c r="A621" s="63"/>
      <c r="B621" s="123"/>
    </row>
    <row r="622" spans="1:13" ht="12.75" customHeight="1" x14ac:dyDescent="0.2"/>
    <row r="623" spans="1:13" ht="12.75" customHeight="1" x14ac:dyDescent="0.2">
      <c r="A623" s="63"/>
      <c r="B623" s="123"/>
    </row>
    <row r="624" spans="1:13" ht="12.75" customHeight="1" x14ac:dyDescent="0.2"/>
    <row r="625" spans="1:2" ht="12.75" customHeight="1" x14ac:dyDescent="0.2">
      <c r="A625" s="72"/>
      <c r="B625" s="121"/>
    </row>
    <row r="626" spans="1:2" ht="12.75" customHeight="1" x14ac:dyDescent="0.2">
      <c r="A626" s="73"/>
      <c r="B626" s="122"/>
    </row>
    <row r="627" spans="1:2" ht="12.75" customHeight="1" x14ac:dyDescent="0.2"/>
    <row r="628" spans="1:2" ht="12.75" customHeight="1" x14ac:dyDescent="0.2">
      <c r="A628" s="63"/>
      <c r="B628" s="123"/>
    </row>
    <row r="629" spans="1:2" ht="12.75" customHeight="1" x14ac:dyDescent="0.2"/>
    <row r="630" spans="1:2" ht="12.75" customHeight="1" x14ac:dyDescent="0.2">
      <c r="A630" s="63"/>
      <c r="B630" s="123"/>
    </row>
    <row r="631" spans="1:2" ht="12.75" customHeight="1" x14ac:dyDescent="0.2"/>
    <row r="632" spans="1:2" ht="12.75" customHeight="1" x14ac:dyDescent="0.2">
      <c r="A632" s="72"/>
      <c r="B632" s="121"/>
    </row>
    <row r="633" spans="1:2" ht="12.75" customHeight="1" x14ac:dyDescent="0.2">
      <c r="A633" s="73"/>
      <c r="B633" s="122"/>
    </row>
    <row r="634" spans="1:2" ht="12.75" customHeight="1" x14ac:dyDescent="0.2">
      <c r="A634" s="73"/>
      <c r="B634" s="122"/>
    </row>
    <row r="635" spans="1:2" ht="12.75" customHeight="1" x14ac:dyDescent="0.2"/>
    <row r="636" spans="1:2" ht="12.75" customHeight="1" x14ac:dyDescent="0.2">
      <c r="A636" s="63"/>
      <c r="B636" s="123"/>
    </row>
    <row r="637" spans="1:2" ht="12.75" customHeight="1" x14ac:dyDescent="0.2"/>
    <row r="638" spans="1:2" ht="12.75" customHeight="1" x14ac:dyDescent="0.2">
      <c r="A638" s="63"/>
      <c r="B638" s="123"/>
    </row>
    <row r="639" spans="1:2" ht="12.75" customHeight="1" x14ac:dyDescent="0.2"/>
    <row r="640" spans="1:2" ht="12.75" customHeight="1" x14ac:dyDescent="0.2">
      <c r="A640" s="72"/>
      <c r="B640" s="121"/>
    </row>
    <row r="641" spans="1:2" ht="12.75" customHeight="1" x14ac:dyDescent="0.2">
      <c r="A641" s="73"/>
      <c r="B641" s="122"/>
    </row>
    <row r="642" spans="1:2" ht="12.75" customHeight="1" x14ac:dyDescent="0.2"/>
    <row r="643" spans="1:2" ht="12.75" customHeight="1" x14ac:dyDescent="0.2">
      <c r="A643" s="63"/>
      <c r="B643" s="123"/>
    </row>
    <row r="644" spans="1:2" ht="12.75" customHeight="1" x14ac:dyDescent="0.2"/>
    <row r="645" spans="1:2" ht="12.75" customHeight="1" x14ac:dyDescent="0.2">
      <c r="A645" s="63"/>
      <c r="B645" s="123"/>
    </row>
    <row r="646" spans="1:2" ht="12.75" customHeight="1" x14ac:dyDescent="0.2"/>
    <row r="647" spans="1:2" ht="12.75" customHeight="1" x14ac:dyDescent="0.2">
      <c r="A647" s="72"/>
      <c r="B647" s="121"/>
    </row>
    <row r="648" spans="1:2" ht="12.75" customHeight="1" x14ac:dyDescent="0.2">
      <c r="A648" s="73"/>
      <c r="B648" s="122"/>
    </row>
    <row r="649" spans="1:2" ht="12.75" customHeight="1" x14ac:dyDescent="0.2"/>
    <row r="650" spans="1:2" ht="12.75" customHeight="1" x14ac:dyDescent="0.2">
      <c r="A650" s="63"/>
      <c r="B650" s="123"/>
    </row>
    <row r="651" spans="1:2" ht="12.75" customHeight="1" x14ac:dyDescent="0.2"/>
    <row r="652" spans="1:2" ht="12.75" customHeight="1" x14ac:dyDescent="0.2">
      <c r="A652" s="63"/>
      <c r="B652" s="123"/>
    </row>
    <row r="653" spans="1:2" ht="12.75" customHeight="1" x14ac:dyDescent="0.2"/>
    <row r="654" spans="1:2" ht="12.75" customHeight="1" x14ac:dyDescent="0.2">
      <c r="A654" s="72"/>
      <c r="B654" s="121"/>
    </row>
    <row r="655" spans="1:2" ht="12.75" customHeight="1" x14ac:dyDescent="0.2">
      <c r="A655" s="73"/>
      <c r="B655" s="122"/>
    </row>
    <row r="656" spans="1:2" ht="12.75" customHeight="1" x14ac:dyDescent="0.2"/>
    <row r="657" spans="1:2" ht="12.75" customHeight="1" x14ac:dyDescent="0.2">
      <c r="A657" s="63"/>
      <c r="B657" s="123"/>
    </row>
    <row r="658" spans="1:2" ht="12.75" customHeight="1" x14ac:dyDescent="0.2"/>
    <row r="659" spans="1:2" ht="12.75" customHeight="1" x14ac:dyDescent="0.2">
      <c r="A659" s="63"/>
      <c r="B659" s="123"/>
    </row>
    <row r="660" spans="1:2" ht="12.75" customHeight="1" x14ac:dyDescent="0.2"/>
    <row r="661" spans="1:2" ht="12.75" customHeight="1" x14ac:dyDescent="0.2">
      <c r="A661" s="72"/>
      <c r="B661" s="121"/>
    </row>
    <row r="662" spans="1:2" ht="12.75" customHeight="1" x14ac:dyDescent="0.2">
      <c r="A662" s="73"/>
      <c r="B662" s="122"/>
    </row>
    <row r="663" spans="1:2" ht="12.75" customHeight="1" x14ac:dyDescent="0.2"/>
    <row r="664" spans="1:2" ht="12.75" customHeight="1" x14ac:dyDescent="0.2">
      <c r="A664" s="63"/>
      <c r="B664" s="123"/>
    </row>
    <row r="665" spans="1:2" ht="12.75" customHeight="1" x14ac:dyDescent="0.2"/>
    <row r="666" spans="1:2" ht="12.75" customHeight="1" x14ac:dyDescent="0.2">
      <c r="A666" s="63"/>
      <c r="B666" s="123"/>
    </row>
    <row r="667" spans="1:2" ht="12.75" customHeight="1" x14ac:dyDescent="0.2"/>
    <row r="668" spans="1:2" ht="12.75" customHeight="1" x14ac:dyDescent="0.2">
      <c r="A668" s="72"/>
      <c r="B668" s="121"/>
    </row>
    <row r="669" spans="1:2" ht="12.75" customHeight="1" x14ac:dyDescent="0.2">
      <c r="A669" s="73"/>
      <c r="B669" s="122"/>
    </row>
    <row r="670" spans="1:2" ht="12.75" customHeight="1" x14ac:dyDescent="0.2"/>
    <row r="671" spans="1:2" ht="12.75" customHeight="1" x14ac:dyDescent="0.2">
      <c r="A671" s="63"/>
      <c r="B671" s="123"/>
    </row>
    <row r="672" spans="1:2" ht="12.75" customHeight="1" x14ac:dyDescent="0.2"/>
    <row r="673" spans="1:2" ht="12.75" customHeight="1" x14ac:dyDescent="0.2">
      <c r="A673" s="63"/>
      <c r="B673" s="123"/>
    </row>
    <row r="674" spans="1:2" ht="12.75" customHeight="1" x14ac:dyDescent="0.2"/>
    <row r="675" spans="1:2" ht="12.75" customHeight="1" x14ac:dyDescent="0.2">
      <c r="A675" s="72"/>
      <c r="B675" s="121"/>
    </row>
    <row r="676" spans="1:2" ht="12.75" customHeight="1" x14ac:dyDescent="0.2">
      <c r="A676" s="73"/>
      <c r="B676" s="122"/>
    </row>
    <row r="677" spans="1:2" ht="12.75" customHeight="1" x14ac:dyDescent="0.2"/>
    <row r="678" spans="1:2" ht="12.75" customHeight="1" x14ac:dyDescent="0.2">
      <c r="A678" s="63"/>
      <c r="B678" s="123"/>
    </row>
    <row r="679" spans="1:2" ht="12.75" customHeight="1" x14ac:dyDescent="0.2"/>
    <row r="680" spans="1:2" ht="12.75" customHeight="1" x14ac:dyDescent="0.2">
      <c r="A680" s="63"/>
      <c r="B680" s="123"/>
    </row>
    <row r="681" spans="1:2" ht="12.75" customHeight="1" x14ac:dyDescent="0.2"/>
    <row r="682" spans="1:2" ht="12.75" customHeight="1" x14ac:dyDescent="0.2">
      <c r="A682" s="72"/>
      <c r="B682" s="121"/>
    </row>
    <row r="683" spans="1:2" ht="12.75" customHeight="1" x14ac:dyDescent="0.2">
      <c r="A683" s="73"/>
      <c r="B683" s="122"/>
    </row>
    <row r="684" spans="1:2" ht="12.75" customHeight="1" x14ac:dyDescent="0.2"/>
    <row r="685" spans="1:2" ht="12.75" customHeight="1" x14ac:dyDescent="0.2">
      <c r="A685" s="63"/>
      <c r="B685" s="123"/>
    </row>
    <row r="686" spans="1:2" ht="12.75" customHeight="1" x14ac:dyDescent="0.2"/>
    <row r="687" spans="1:2" ht="12.75" customHeight="1" x14ac:dyDescent="0.2">
      <c r="A687" s="63"/>
      <c r="B687" s="123"/>
    </row>
    <row r="688" spans="1:2" ht="12.75" customHeight="1" x14ac:dyDescent="0.2"/>
    <row r="689" spans="1:2" ht="12.75" customHeight="1" x14ac:dyDescent="0.2">
      <c r="A689" s="72"/>
      <c r="B689" s="121"/>
    </row>
    <row r="690" spans="1:2" ht="12.75" customHeight="1" x14ac:dyDescent="0.2">
      <c r="A690" s="73"/>
      <c r="B690" s="122"/>
    </row>
    <row r="691" spans="1:2" ht="12.75" customHeight="1" x14ac:dyDescent="0.2">
      <c r="A691" s="73"/>
      <c r="B691" s="122"/>
    </row>
    <row r="692" spans="1:2" ht="12.75" customHeight="1" x14ac:dyDescent="0.2">
      <c r="A692" s="63"/>
      <c r="B692" s="123"/>
    </row>
    <row r="693" spans="1:2" ht="12.75" customHeight="1" x14ac:dyDescent="0.2"/>
    <row r="694" spans="1:2" ht="12.75" customHeight="1" x14ac:dyDescent="0.2">
      <c r="A694" s="63"/>
      <c r="B694" s="123"/>
    </row>
    <row r="695" spans="1:2" ht="12.75" customHeight="1" x14ac:dyDescent="0.2"/>
    <row r="696" spans="1:2" ht="12.75" customHeight="1" x14ac:dyDescent="0.2">
      <c r="A696" s="72"/>
      <c r="B696" s="121"/>
    </row>
    <row r="697" spans="1:2" ht="12.75" customHeight="1" x14ac:dyDescent="0.2">
      <c r="A697" s="73"/>
      <c r="B697" s="122"/>
    </row>
    <row r="698" spans="1:2" ht="12.75" customHeight="1" x14ac:dyDescent="0.2">
      <c r="A698" s="73"/>
      <c r="B698" s="122"/>
    </row>
    <row r="699" spans="1:2" ht="12.75" customHeight="1" x14ac:dyDescent="0.2"/>
    <row r="700" spans="1:2" ht="12.75" customHeight="1" x14ac:dyDescent="0.2">
      <c r="A700" s="63"/>
      <c r="B700" s="123"/>
    </row>
    <row r="701" spans="1:2" ht="12.75" customHeight="1" x14ac:dyDescent="0.2"/>
    <row r="702" spans="1:2" ht="12.75" customHeight="1" x14ac:dyDescent="0.2">
      <c r="A702" s="63"/>
      <c r="B702" s="123"/>
    </row>
    <row r="703" spans="1:2" ht="12.75" customHeight="1" x14ac:dyDescent="0.2"/>
    <row r="704" spans="1:2" ht="12.75" customHeight="1" x14ac:dyDescent="0.2">
      <c r="A704" s="72"/>
      <c r="B704" s="121"/>
    </row>
    <row r="705" spans="1:2" ht="12.75" customHeight="1" x14ac:dyDescent="0.2">
      <c r="A705" s="73"/>
      <c r="B705" s="122"/>
    </row>
    <row r="706" spans="1:2" ht="12.75" customHeight="1" x14ac:dyDescent="0.2"/>
    <row r="707" spans="1:2" ht="12.75" customHeight="1" x14ac:dyDescent="0.2">
      <c r="A707" s="63"/>
      <c r="B707" s="123"/>
    </row>
    <row r="708" spans="1:2" ht="12.75" customHeight="1" x14ac:dyDescent="0.2"/>
    <row r="709" spans="1:2" ht="12.75" customHeight="1" x14ac:dyDescent="0.2">
      <c r="A709" s="63"/>
      <c r="B709" s="123"/>
    </row>
    <row r="710" spans="1:2" ht="12.75" customHeight="1" x14ac:dyDescent="0.2"/>
    <row r="711" spans="1:2" ht="12.75" customHeight="1" x14ac:dyDescent="0.2">
      <c r="A711" s="72"/>
      <c r="B711" s="121"/>
    </row>
    <row r="712" spans="1:2" ht="12.75" customHeight="1" x14ac:dyDescent="0.2">
      <c r="A712" s="73"/>
      <c r="B712" s="122"/>
    </row>
    <row r="713" spans="1:2" ht="12.75" customHeight="1" x14ac:dyDescent="0.2"/>
    <row r="714" spans="1:2" ht="12.75" customHeight="1" x14ac:dyDescent="0.2">
      <c r="A714" s="63"/>
      <c r="B714" s="123"/>
    </row>
    <row r="715" spans="1:2" ht="12.75" customHeight="1" x14ac:dyDescent="0.2"/>
    <row r="716" spans="1:2" ht="12.75" customHeight="1" x14ac:dyDescent="0.2">
      <c r="A716" s="63"/>
      <c r="B716" s="123"/>
    </row>
    <row r="717" spans="1:2" ht="12.75" customHeight="1" x14ac:dyDescent="0.2"/>
    <row r="718" spans="1:2" ht="12.75" customHeight="1" x14ac:dyDescent="0.2">
      <c r="A718" s="72"/>
      <c r="B718" s="121"/>
    </row>
    <row r="719" spans="1:2" ht="12.75" customHeight="1" x14ac:dyDescent="0.2">
      <c r="A719" s="73"/>
      <c r="B719" s="122"/>
    </row>
    <row r="720" spans="1:2" ht="12.75" customHeight="1" x14ac:dyDescent="0.2"/>
    <row r="721" spans="1:2" ht="12.75" customHeight="1" x14ac:dyDescent="0.2">
      <c r="A721" s="63"/>
      <c r="B721" s="123"/>
    </row>
    <row r="722" spans="1:2" ht="12.75" customHeight="1" x14ac:dyDescent="0.2"/>
    <row r="723" spans="1:2" ht="12.75" customHeight="1" x14ac:dyDescent="0.2">
      <c r="A723" s="63"/>
      <c r="B723" s="123"/>
    </row>
    <row r="724" spans="1:2" ht="12.75" customHeight="1" x14ac:dyDescent="0.2"/>
    <row r="725" spans="1:2" ht="12.75" customHeight="1" x14ac:dyDescent="0.2">
      <c r="A725" s="72"/>
      <c r="B725" s="121"/>
    </row>
    <row r="726" spans="1:2" ht="12.75" customHeight="1" x14ac:dyDescent="0.2">
      <c r="A726" s="73"/>
      <c r="B726" s="122"/>
    </row>
    <row r="727" spans="1:2" ht="12.75" customHeight="1" x14ac:dyDescent="0.2"/>
    <row r="728" spans="1:2" ht="12.75" customHeight="1" x14ac:dyDescent="0.2">
      <c r="A728" s="63"/>
      <c r="B728" s="123"/>
    </row>
    <row r="729" spans="1:2" ht="12.75" customHeight="1" x14ac:dyDescent="0.2"/>
    <row r="730" spans="1:2" ht="12.75" customHeight="1" x14ac:dyDescent="0.2">
      <c r="A730" s="63"/>
      <c r="B730" s="123"/>
    </row>
    <row r="731" spans="1:2" ht="12.75" customHeight="1" x14ac:dyDescent="0.2"/>
    <row r="732" spans="1:2" ht="12.75" customHeight="1" x14ac:dyDescent="0.2">
      <c r="A732" s="72"/>
      <c r="B732" s="121"/>
    </row>
    <row r="733" spans="1:2" ht="12.75" customHeight="1" x14ac:dyDescent="0.2">
      <c r="A733" s="73"/>
      <c r="B733" s="122"/>
    </row>
    <row r="734" spans="1:2" ht="12.75" customHeight="1" x14ac:dyDescent="0.2"/>
    <row r="735" spans="1:2" ht="12.75" customHeight="1" x14ac:dyDescent="0.2">
      <c r="A735" s="63"/>
      <c r="B735" s="123"/>
    </row>
    <row r="736" spans="1:2" ht="12.75" customHeight="1" x14ac:dyDescent="0.2"/>
    <row r="737" spans="1:2" ht="12.75" customHeight="1" x14ac:dyDescent="0.2">
      <c r="A737" s="63"/>
      <c r="B737" s="123"/>
    </row>
    <row r="738" spans="1:2" ht="12.75" customHeight="1" x14ac:dyDescent="0.2"/>
    <row r="739" spans="1:2" ht="12.75" customHeight="1" x14ac:dyDescent="0.2">
      <c r="A739" s="72"/>
      <c r="B739" s="121"/>
    </row>
    <row r="740" spans="1:2" ht="12.75" customHeight="1" x14ac:dyDescent="0.2">
      <c r="A740" s="73"/>
      <c r="B740" s="122"/>
    </row>
    <row r="741" spans="1:2" ht="12.75" customHeight="1" x14ac:dyDescent="0.2"/>
    <row r="742" spans="1:2" ht="12.75" customHeight="1" x14ac:dyDescent="0.2">
      <c r="A742" s="63"/>
      <c r="B742" s="123"/>
    </row>
    <row r="743" spans="1:2" ht="12.75" customHeight="1" x14ac:dyDescent="0.2"/>
    <row r="744" spans="1:2" ht="12.75" customHeight="1" x14ac:dyDescent="0.2">
      <c r="A744" s="63"/>
      <c r="B744" s="123"/>
    </row>
    <row r="745" spans="1:2" ht="12.75" customHeight="1" x14ac:dyDescent="0.2"/>
    <row r="746" spans="1:2" ht="12.75" customHeight="1" x14ac:dyDescent="0.2">
      <c r="A746" s="72"/>
      <c r="B746" s="121"/>
    </row>
    <row r="747" spans="1:2" ht="12.75" customHeight="1" x14ac:dyDescent="0.2">
      <c r="A747" s="73"/>
      <c r="B747" s="122"/>
    </row>
    <row r="748" spans="1:2" ht="12.75" customHeight="1" x14ac:dyDescent="0.2"/>
    <row r="749" spans="1:2" ht="12.75" customHeight="1" x14ac:dyDescent="0.2">
      <c r="A749" s="63"/>
      <c r="B749" s="123"/>
    </row>
    <row r="750" spans="1:2" ht="12.75" customHeight="1" x14ac:dyDescent="0.2"/>
    <row r="751" spans="1:2" ht="12.75" customHeight="1" x14ac:dyDescent="0.2">
      <c r="A751" s="63"/>
      <c r="B751" s="123"/>
    </row>
    <row r="752" spans="1:2" ht="12.75" customHeight="1" x14ac:dyDescent="0.2"/>
    <row r="753" spans="1:2" ht="12.75" customHeight="1" x14ac:dyDescent="0.2">
      <c r="A753" s="72"/>
      <c r="B753" s="121"/>
    </row>
    <row r="754" spans="1:2" ht="12.75" customHeight="1" x14ac:dyDescent="0.2">
      <c r="A754" s="73"/>
      <c r="B754" s="122"/>
    </row>
    <row r="755" spans="1:2" ht="12.75" customHeight="1" x14ac:dyDescent="0.2"/>
    <row r="756" spans="1:2" ht="12.75" customHeight="1" x14ac:dyDescent="0.2">
      <c r="A756" s="63"/>
      <c r="B756" s="123"/>
    </row>
    <row r="757" spans="1:2" ht="12.75" customHeight="1" x14ac:dyDescent="0.2"/>
    <row r="758" spans="1:2" ht="12.75" customHeight="1" x14ac:dyDescent="0.2">
      <c r="A758" s="63"/>
      <c r="B758" s="123"/>
    </row>
    <row r="759" spans="1:2" ht="12.75" customHeight="1" x14ac:dyDescent="0.2">
      <c r="A759" s="63"/>
      <c r="B759" s="123"/>
    </row>
    <row r="760" spans="1:2" ht="12.75" customHeight="1" x14ac:dyDescent="0.2">
      <c r="A760" s="75"/>
      <c r="B760" s="124"/>
    </row>
    <row r="761" spans="1:2" ht="12.75" customHeight="1" x14ac:dyDescent="0.2">
      <c r="A761" s="73"/>
      <c r="B761" s="122"/>
    </row>
    <row r="762" spans="1:2" ht="12.75" customHeight="1" x14ac:dyDescent="0.2"/>
    <row r="763" spans="1:2" ht="12.75" customHeight="1" x14ac:dyDescent="0.2">
      <c r="A763" s="63"/>
      <c r="B763" s="125"/>
    </row>
    <row r="764" spans="1:2" ht="12.75" customHeight="1" x14ac:dyDescent="0.2"/>
    <row r="765" spans="1:2" ht="12.75" customHeight="1" x14ac:dyDescent="0.2">
      <c r="A765" s="63"/>
      <c r="B765" s="125"/>
    </row>
    <row r="766" spans="1:2" ht="12.75" customHeight="1" x14ac:dyDescent="0.2"/>
    <row r="767" spans="1:2" ht="12.75" customHeight="1" x14ac:dyDescent="0.2">
      <c r="A767" s="72"/>
      <c r="B767" s="121"/>
    </row>
    <row r="768" spans="1:2" ht="12.75" customHeight="1" x14ac:dyDescent="0.2">
      <c r="A768" s="73"/>
      <c r="B768" s="122"/>
    </row>
    <row r="769" spans="1:2" ht="12.75" customHeight="1" x14ac:dyDescent="0.2"/>
    <row r="770" spans="1:2" ht="12.75" customHeight="1" x14ac:dyDescent="0.2">
      <c r="A770" s="63"/>
      <c r="B770" s="123"/>
    </row>
    <row r="771" spans="1:2" ht="12.75" customHeight="1" x14ac:dyDescent="0.2"/>
    <row r="772" spans="1:2" ht="12.75" customHeight="1" x14ac:dyDescent="0.2">
      <c r="A772" s="63"/>
      <c r="B772" s="123"/>
    </row>
    <row r="773" spans="1:2" ht="12.75" customHeight="1" x14ac:dyDescent="0.2"/>
    <row r="774" spans="1:2" ht="12.75" customHeight="1" x14ac:dyDescent="0.2">
      <c r="A774" s="72"/>
      <c r="B774" s="121"/>
    </row>
    <row r="775" spans="1:2" ht="12.75" customHeight="1" x14ac:dyDescent="0.2">
      <c r="A775" s="73"/>
      <c r="B775" s="122"/>
    </row>
    <row r="776" spans="1:2" ht="12.75" customHeight="1" x14ac:dyDescent="0.2"/>
    <row r="777" spans="1:2" ht="12.75" customHeight="1" x14ac:dyDescent="0.2">
      <c r="A777" s="63"/>
      <c r="B777" s="123"/>
    </row>
    <row r="778" spans="1:2" ht="12.75" customHeight="1" x14ac:dyDescent="0.2"/>
    <row r="779" spans="1:2" ht="12.75" customHeight="1" x14ac:dyDescent="0.2">
      <c r="A779" s="63"/>
      <c r="B779" s="123"/>
    </row>
    <row r="780" spans="1:2" ht="12.75" customHeight="1" x14ac:dyDescent="0.2"/>
    <row r="781" spans="1:2" ht="12.75" customHeight="1" x14ac:dyDescent="0.2">
      <c r="A781" s="72"/>
      <c r="B781" s="121"/>
    </row>
    <row r="782" spans="1:2" ht="12.75" customHeight="1" x14ac:dyDescent="0.2">
      <c r="A782" s="73"/>
      <c r="B782" s="122"/>
    </row>
    <row r="783" spans="1:2" ht="12.75" customHeight="1" x14ac:dyDescent="0.2"/>
    <row r="784" spans="1:2" ht="12.75" customHeight="1" x14ac:dyDescent="0.2">
      <c r="A784" s="63"/>
      <c r="B784" s="123"/>
    </row>
    <row r="785" spans="1:2" ht="12.75" customHeight="1" x14ac:dyDescent="0.2"/>
    <row r="786" spans="1:2" ht="12.75" customHeight="1" x14ac:dyDescent="0.2">
      <c r="A786" s="63"/>
      <c r="B786" s="123"/>
    </row>
    <row r="787" spans="1:2" ht="12.75" customHeight="1" x14ac:dyDescent="0.2"/>
    <row r="788" spans="1:2" ht="12.75" customHeight="1" x14ac:dyDescent="0.2">
      <c r="A788" s="72"/>
      <c r="B788" s="121"/>
    </row>
    <row r="789" spans="1:2" ht="12.75" customHeight="1" x14ac:dyDescent="0.2">
      <c r="A789" s="73"/>
      <c r="B789" s="122"/>
    </row>
    <row r="790" spans="1:2" ht="12.75" customHeight="1" x14ac:dyDescent="0.2"/>
    <row r="791" spans="1:2" ht="12.75" customHeight="1" x14ac:dyDescent="0.2">
      <c r="A791" s="63"/>
      <c r="B791" s="123"/>
    </row>
    <row r="792" spans="1:2" ht="12.75" customHeight="1" x14ac:dyDescent="0.2"/>
    <row r="793" spans="1:2" ht="12.75" customHeight="1" x14ac:dyDescent="0.2">
      <c r="A793" s="63"/>
      <c r="B793" s="123"/>
    </row>
    <row r="794" spans="1:2" ht="12.75" customHeight="1" x14ac:dyDescent="0.2"/>
    <row r="795" spans="1:2" ht="12.75" customHeight="1" x14ac:dyDescent="0.2">
      <c r="A795" s="63"/>
      <c r="B795" s="123"/>
    </row>
    <row r="796" spans="1:2" ht="12.75" customHeight="1" x14ac:dyDescent="0.2"/>
    <row r="797" spans="1:2" ht="12.75" customHeight="1" x14ac:dyDescent="0.2">
      <c r="A797" s="63"/>
      <c r="B797" s="123"/>
    </row>
    <row r="798" spans="1:2" ht="12.75" customHeight="1" x14ac:dyDescent="0.2"/>
    <row r="799" spans="1:2" ht="12.75" customHeight="1" x14ac:dyDescent="0.2"/>
    <row r="800" spans="1:2" ht="12.75" customHeight="1" x14ac:dyDescent="0.2">
      <c r="A800" s="76"/>
      <c r="B800" s="123"/>
    </row>
    <row r="801" spans="1:2" ht="12.75" customHeight="1" x14ac:dyDescent="0.2"/>
    <row r="802" spans="1:2" ht="12.75" customHeight="1" x14ac:dyDescent="0.2">
      <c r="A802" s="76"/>
      <c r="B802" s="123"/>
    </row>
    <row r="803" spans="1:2" ht="12.75" customHeight="1" x14ac:dyDescent="0.2"/>
    <row r="804" spans="1:2" ht="12.75" customHeight="1" x14ac:dyDescent="0.2">
      <c r="A804" s="76"/>
      <c r="B804" s="121"/>
    </row>
    <row r="805" spans="1:2" ht="12.75" customHeight="1" x14ac:dyDescent="0.2">
      <c r="A805" s="73"/>
      <c r="B805" s="122"/>
    </row>
    <row r="806" spans="1:2" ht="12.75" customHeight="1" x14ac:dyDescent="0.2"/>
    <row r="807" spans="1:2" ht="12.75" customHeight="1" x14ac:dyDescent="0.2">
      <c r="A807" s="63"/>
      <c r="B807" s="123"/>
    </row>
    <row r="808" spans="1:2" ht="12.75" customHeight="1" x14ac:dyDescent="0.2"/>
    <row r="809" spans="1:2" ht="12.75" customHeight="1" x14ac:dyDescent="0.2">
      <c r="A809" s="76"/>
      <c r="B809" s="121"/>
    </row>
    <row r="810" spans="1:2" ht="12.75" customHeight="1" x14ac:dyDescent="0.2">
      <c r="A810" s="73"/>
      <c r="B810" s="122"/>
    </row>
    <row r="811" spans="1:2" ht="12.75" customHeight="1" x14ac:dyDescent="0.2"/>
    <row r="812" spans="1:2" ht="12.75" customHeight="1" x14ac:dyDescent="0.2">
      <c r="A812" s="63"/>
      <c r="B812" s="123"/>
    </row>
    <row r="813" spans="1:2" ht="12.75" customHeight="1" x14ac:dyDescent="0.2"/>
    <row r="814" spans="1:2" ht="12.75" customHeight="1" x14ac:dyDescent="0.2">
      <c r="A814" s="63"/>
      <c r="B814" s="123"/>
    </row>
    <row r="815" spans="1:2" ht="12.75" customHeight="1" x14ac:dyDescent="0.2"/>
    <row r="816" spans="1:2" ht="12.75" customHeight="1" x14ac:dyDescent="0.2">
      <c r="A816" s="63"/>
      <c r="B816" s="123"/>
    </row>
    <row r="817" spans="1:2" ht="12.75" customHeight="1" x14ac:dyDescent="0.2"/>
    <row r="818" spans="1:2" ht="12.75" customHeight="1" x14ac:dyDescent="0.2"/>
    <row r="819" spans="1:2" ht="12.75" customHeight="1" x14ac:dyDescent="0.2">
      <c r="A819" s="76"/>
      <c r="B819" s="123"/>
    </row>
    <row r="820" spans="1:2" ht="12.75" customHeight="1" x14ac:dyDescent="0.2"/>
    <row r="821" spans="1:2" ht="12.75" customHeight="1" x14ac:dyDescent="0.2">
      <c r="A821" s="77"/>
      <c r="B821" s="125"/>
    </row>
    <row r="822" spans="1:2" ht="12.75" customHeight="1" x14ac:dyDescent="0.2"/>
    <row r="823" spans="1:2" ht="12.75" customHeight="1" x14ac:dyDescent="0.2">
      <c r="A823" s="77"/>
      <c r="B823" s="124"/>
    </row>
    <row r="824" spans="1:2" ht="12.75" customHeight="1" x14ac:dyDescent="0.2">
      <c r="A824" s="74"/>
      <c r="B824" s="122"/>
    </row>
    <row r="825" spans="1:2" ht="12.75" customHeight="1" x14ac:dyDescent="0.2">
      <c r="A825" s="73"/>
      <c r="B825" s="122"/>
    </row>
    <row r="826" spans="1:2" ht="12.75" customHeight="1" x14ac:dyDescent="0.2">
      <c r="A826" s="63"/>
      <c r="B826" s="123"/>
    </row>
    <row r="827" spans="1:2" ht="12.75" customHeight="1" x14ac:dyDescent="0.2">
      <c r="A827" s="73"/>
      <c r="B827" s="122"/>
    </row>
    <row r="828" spans="1:2" ht="12.75" customHeight="1" x14ac:dyDescent="0.2">
      <c r="A828" s="77"/>
      <c r="B828" s="124"/>
    </row>
    <row r="829" spans="1:2" ht="12.75" customHeight="1" x14ac:dyDescent="0.2">
      <c r="A829" s="74"/>
      <c r="B829" s="126"/>
    </row>
    <row r="830" spans="1:2" ht="12.75" customHeight="1" x14ac:dyDescent="0.2">
      <c r="A830" s="74"/>
      <c r="B830" s="126"/>
    </row>
    <row r="831" spans="1:2" ht="12.75" customHeight="1" x14ac:dyDescent="0.2">
      <c r="A831" s="63"/>
      <c r="B831" s="123"/>
    </row>
    <row r="832" spans="1:2" ht="12.75" customHeight="1" x14ac:dyDescent="0.2"/>
    <row r="833" spans="1:2" ht="12.75" customHeight="1" x14ac:dyDescent="0.2">
      <c r="A833" s="74"/>
    </row>
    <row r="834" spans="1:2" ht="12.75" customHeight="1" x14ac:dyDescent="0.2">
      <c r="A834" s="75"/>
    </row>
    <row r="835" spans="1:2" ht="12.75" customHeight="1" x14ac:dyDescent="0.2">
      <c r="A835" s="78"/>
      <c r="B835" s="127"/>
    </row>
    <row r="836" spans="1:2" ht="12.75" customHeight="1" x14ac:dyDescent="0.2">
      <c r="B836" s="128"/>
    </row>
    <row r="837" spans="1:2" ht="12.75" customHeight="1" x14ac:dyDescent="0.2">
      <c r="A837" s="63"/>
      <c r="B837" s="125"/>
    </row>
    <row r="838" spans="1:2" ht="12.75" customHeight="1" x14ac:dyDescent="0.2">
      <c r="A838" s="74"/>
    </row>
    <row r="839" spans="1:2" ht="12.75" customHeight="1" x14ac:dyDescent="0.2">
      <c r="A839" s="75"/>
    </row>
    <row r="840" spans="1:2" ht="12.75" customHeight="1" x14ac:dyDescent="0.2">
      <c r="A840" s="70"/>
      <c r="B840" s="128"/>
    </row>
    <row r="841" spans="1:2" ht="12.75" customHeight="1" x14ac:dyDescent="0.2">
      <c r="A841" s="70"/>
      <c r="B841" s="128"/>
    </row>
    <row r="842" spans="1:2" ht="12.75" customHeight="1" x14ac:dyDescent="0.2">
      <c r="A842" s="63"/>
      <c r="B842" s="125"/>
    </row>
    <row r="843" spans="1:2" ht="12.75" customHeight="1" x14ac:dyDescent="0.2">
      <c r="A843" s="74"/>
    </row>
    <row r="844" spans="1:2" ht="12.75" customHeight="1" x14ac:dyDescent="0.2">
      <c r="A844" s="75"/>
    </row>
    <row r="845" spans="1:2" ht="12.75" customHeight="1" x14ac:dyDescent="0.2">
      <c r="A845" s="70"/>
      <c r="B845" s="128"/>
    </row>
    <row r="846" spans="1:2" ht="12.75" customHeight="1" x14ac:dyDescent="0.2">
      <c r="A846" s="70"/>
      <c r="B846" s="128"/>
    </row>
    <row r="847" spans="1:2" ht="12.75" customHeight="1" x14ac:dyDescent="0.2">
      <c r="A847" s="63"/>
      <c r="B847" s="125"/>
    </row>
    <row r="848" spans="1:2" ht="12.75" customHeight="1" x14ac:dyDescent="0.2">
      <c r="A848" s="74"/>
    </row>
    <row r="849" spans="1:2" ht="12.75" customHeight="1" x14ac:dyDescent="0.2">
      <c r="A849" s="75"/>
    </row>
    <row r="850" spans="1:2" ht="12.75" customHeight="1" x14ac:dyDescent="0.2">
      <c r="A850" s="70"/>
      <c r="B850" s="128"/>
    </row>
    <row r="851" spans="1:2" ht="12.75" customHeight="1" x14ac:dyDescent="0.2">
      <c r="A851" s="75"/>
    </row>
    <row r="852" spans="1:2" ht="12.75" customHeight="1" x14ac:dyDescent="0.2">
      <c r="A852" s="63"/>
      <c r="B852" s="125"/>
    </row>
    <row r="853" spans="1:2" ht="12.75" customHeight="1" x14ac:dyDescent="0.2">
      <c r="A853" s="75"/>
    </row>
    <row r="854" spans="1:2" ht="12.75" customHeight="1" x14ac:dyDescent="0.2">
      <c r="A854" s="75"/>
    </row>
    <row r="855" spans="1:2" ht="12.75" customHeight="1" x14ac:dyDescent="0.2">
      <c r="A855" s="70"/>
      <c r="B855" s="128"/>
    </row>
    <row r="856" spans="1:2" ht="12.75" customHeight="1" x14ac:dyDescent="0.2">
      <c r="A856" s="75"/>
    </row>
    <row r="857" spans="1:2" ht="12.75" customHeight="1" x14ac:dyDescent="0.2">
      <c r="A857" s="75"/>
    </row>
    <row r="858" spans="1:2" ht="12.75" customHeight="1" x14ac:dyDescent="0.2">
      <c r="A858" s="70"/>
      <c r="B858" s="128"/>
    </row>
    <row r="859" spans="1:2" ht="12.75" customHeight="1" x14ac:dyDescent="0.2">
      <c r="A859" s="75"/>
    </row>
    <row r="860" spans="1:2" ht="12.75" customHeight="1" x14ac:dyDescent="0.2">
      <c r="A860" s="75"/>
    </row>
    <row r="861" spans="1:2" ht="12.75" customHeight="1" x14ac:dyDescent="0.2">
      <c r="A861" s="70"/>
      <c r="B861" s="128"/>
    </row>
    <row r="862" spans="1:2" ht="12.75" customHeight="1" x14ac:dyDescent="0.2">
      <c r="A862" s="70"/>
      <c r="B862" s="128"/>
    </row>
    <row r="863" spans="1:2" ht="12.75" customHeight="1" x14ac:dyDescent="0.2">
      <c r="A863" s="70"/>
      <c r="B863" s="128"/>
    </row>
    <row r="864" spans="1:2" ht="12.75" customHeight="1" x14ac:dyDescent="0.2">
      <c r="A864" s="75"/>
    </row>
    <row r="865" spans="1:2" ht="12.75" customHeight="1" x14ac:dyDescent="0.2">
      <c r="A865" s="75"/>
    </row>
    <row r="866" spans="1:2" ht="12.75" customHeight="1" x14ac:dyDescent="0.2">
      <c r="A866" s="70"/>
      <c r="B866" s="113"/>
    </row>
    <row r="867" spans="1:2" ht="12.75" customHeight="1" x14ac:dyDescent="0.2">
      <c r="A867" s="75"/>
    </row>
    <row r="868" spans="1:2" ht="12.75" customHeight="1" x14ac:dyDescent="0.2">
      <c r="A868" s="75"/>
    </row>
    <row r="869" spans="1:2" ht="12.75" customHeight="1" x14ac:dyDescent="0.2">
      <c r="A869" s="70"/>
      <c r="B869" s="128"/>
    </row>
    <row r="870" spans="1:2" ht="12.75" customHeight="1" x14ac:dyDescent="0.2">
      <c r="A870" s="75"/>
    </row>
    <row r="871" spans="1:2" ht="12.75" customHeight="1" x14ac:dyDescent="0.2">
      <c r="A871" s="75"/>
    </row>
    <row r="872" spans="1:2" ht="12.75" customHeight="1" x14ac:dyDescent="0.2">
      <c r="A872" s="70"/>
      <c r="B872" s="128"/>
    </row>
    <row r="873" spans="1:2" ht="12.75" customHeight="1" x14ac:dyDescent="0.2">
      <c r="A873" s="75"/>
    </row>
    <row r="874" spans="1:2" ht="12.75" customHeight="1" x14ac:dyDescent="0.2">
      <c r="A874" s="75"/>
    </row>
    <row r="875" spans="1:2" ht="12.75" customHeight="1" x14ac:dyDescent="0.2">
      <c r="A875" s="70"/>
      <c r="B875" s="128"/>
    </row>
    <row r="876" spans="1:2" ht="12.75" customHeight="1" x14ac:dyDescent="0.2">
      <c r="A876" s="75"/>
    </row>
    <row r="877" spans="1:2" ht="12.75" customHeight="1" x14ac:dyDescent="0.2">
      <c r="A877" s="75"/>
    </row>
    <row r="878" spans="1:2" ht="12.75" customHeight="1" x14ac:dyDescent="0.2">
      <c r="A878" s="70"/>
      <c r="B878" s="128"/>
    </row>
    <row r="879" spans="1:2" ht="12.75" customHeight="1" x14ac:dyDescent="0.2">
      <c r="A879" s="75"/>
    </row>
    <row r="880" spans="1:2" ht="12.75" customHeight="1" x14ac:dyDescent="0.2">
      <c r="A880" s="75"/>
    </row>
    <row r="881" spans="1:2" ht="12.75" customHeight="1" x14ac:dyDescent="0.2">
      <c r="A881" s="70"/>
      <c r="B881" s="128"/>
    </row>
    <row r="882" spans="1:2" ht="12.75" customHeight="1" x14ac:dyDescent="0.2">
      <c r="A882" s="75"/>
    </row>
    <row r="883" spans="1:2" ht="12.75" customHeight="1" x14ac:dyDescent="0.2">
      <c r="A883" s="75"/>
    </row>
    <row r="884" spans="1:2" ht="12.75" customHeight="1" x14ac:dyDescent="0.2">
      <c r="A884" s="70"/>
      <c r="B884" s="128"/>
    </row>
    <row r="885" spans="1:2" ht="12.75" customHeight="1" x14ac:dyDescent="0.2">
      <c r="A885" s="75"/>
    </row>
    <row r="886" spans="1:2" ht="12.75" customHeight="1" x14ac:dyDescent="0.2">
      <c r="A886" s="75"/>
    </row>
    <row r="887" spans="1:2" ht="12.75" customHeight="1" x14ac:dyDescent="0.2">
      <c r="A887" s="70"/>
      <c r="B887" s="128"/>
    </row>
    <row r="888" spans="1:2" ht="12.75" customHeight="1" x14ac:dyDescent="0.2">
      <c r="A888" s="75"/>
    </row>
    <row r="889" spans="1:2" ht="12.75" customHeight="1" x14ac:dyDescent="0.2">
      <c r="A889" s="75"/>
    </row>
    <row r="890" spans="1:2" ht="12.75" customHeight="1" x14ac:dyDescent="0.2">
      <c r="A890" s="70"/>
      <c r="B890" s="128"/>
    </row>
    <row r="891" spans="1:2" ht="12.75" customHeight="1" x14ac:dyDescent="0.2">
      <c r="A891" s="75"/>
    </row>
    <row r="892" spans="1:2" ht="12.75" customHeight="1" x14ac:dyDescent="0.2">
      <c r="A892" s="75"/>
    </row>
    <row r="893" spans="1:2" ht="12.75" customHeight="1" x14ac:dyDescent="0.2">
      <c r="A893" s="70"/>
      <c r="B893" s="128"/>
    </row>
    <row r="894" spans="1:2" ht="12.75" customHeight="1" x14ac:dyDescent="0.2">
      <c r="B894" s="128"/>
    </row>
    <row r="895" spans="1:2" ht="12.75" customHeight="1" x14ac:dyDescent="0.2">
      <c r="A895" s="75"/>
    </row>
    <row r="896" spans="1:2" ht="12.75" customHeight="1" x14ac:dyDescent="0.2">
      <c r="A896" s="70"/>
      <c r="B896" s="128"/>
    </row>
    <row r="897" spans="1:2" ht="12.75" customHeight="1" x14ac:dyDescent="0.2">
      <c r="A897" s="70"/>
      <c r="B897" s="128"/>
    </row>
    <row r="898" spans="1:2" ht="12.75" customHeight="1" x14ac:dyDescent="0.2">
      <c r="A898" s="75"/>
    </row>
    <row r="899" spans="1:2" ht="12.75" customHeight="1" x14ac:dyDescent="0.2">
      <c r="A899" s="70"/>
      <c r="B899" s="128"/>
    </row>
    <row r="900" spans="1:2" ht="12.75" customHeight="1" x14ac:dyDescent="0.2">
      <c r="A900" s="70"/>
      <c r="B900" s="128"/>
    </row>
    <row r="901" spans="1:2" ht="12.75" customHeight="1" x14ac:dyDescent="0.2">
      <c r="A901" s="63"/>
      <c r="B901" s="125"/>
    </row>
    <row r="902" spans="1:2" ht="12.75" customHeight="1" x14ac:dyDescent="0.2">
      <c r="A902" s="70"/>
      <c r="B902" s="128"/>
    </row>
    <row r="903" spans="1:2" ht="12.75" customHeight="1" x14ac:dyDescent="0.2">
      <c r="A903" s="75"/>
    </row>
    <row r="904" spans="1:2" ht="12.75" customHeight="1" x14ac:dyDescent="0.2">
      <c r="A904" s="75"/>
      <c r="B904" s="125"/>
    </row>
    <row r="905" spans="1:2" ht="12.75" customHeight="1" x14ac:dyDescent="0.2">
      <c r="A905" s="75"/>
      <c r="B905" s="125"/>
    </row>
    <row r="906" spans="1:2" ht="12.75" customHeight="1" x14ac:dyDescent="0.2">
      <c r="A906" s="75"/>
    </row>
    <row r="907" spans="1:2" ht="12.75" customHeight="1" x14ac:dyDescent="0.2">
      <c r="A907" s="70"/>
      <c r="B907" s="128"/>
    </row>
    <row r="908" spans="1:2" ht="12.75" customHeight="1" x14ac:dyDescent="0.2">
      <c r="A908" s="75"/>
      <c r="B908" s="125"/>
    </row>
    <row r="909" spans="1:2" ht="12.75" customHeight="1" x14ac:dyDescent="0.2">
      <c r="A909" s="75"/>
    </row>
    <row r="910" spans="1:2" ht="12.75" customHeight="1" x14ac:dyDescent="0.2">
      <c r="A910" s="70"/>
      <c r="B910" s="128"/>
    </row>
    <row r="911" spans="1:2" ht="12.75" customHeight="1" x14ac:dyDescent="0.2">
      <c r="A911" s="75"/>
      <c r="B911" s="125"/>
    </row>
    <row r="912" spans="1:2" ht="12.75" customHeight="1" x14ac:dyDescent="0.2">
      <c r="A912" s="75"/>
    </row>
    <row r="913" spans="1:2" ht="12.75" customHeight="1" x14ac:dyDescent="0.2">
      <c r="A913" s="70"/>
      <c r="B913" s="128"/>
    </row>
    <row r="914" spans="1:2" ht="12.75" customHeight="1" x14ac:dyDescent="0.2">
      <c r="A914" s="75"/>
      <c r="B914" s="125"/>
    </row>
    <row r="915" spans="1:2" ht="12.75" customHeight="1" x14ac:dyDescent="0.2">
      <c r="A915" s="75"/>
    </row>
    <row r="916" spans="1:2" ht="12.75" customHeight="1" x14ac:dyDescent="0.2">
      <c r="A916" s="70"/>
      <c r="B916" s="128"/>
    </row>
    <row r="917" spans="1:2" ht="12.75" customHeight="1" x14ac:dyDescent="0.2">
      <c r="A917" s="75"/>
    </row>
    <row r="918" spans="1:2" ht="12.75" customHeight="1" x14ac:dyDescent="0.2">
      <c r="A918" s="75"/>
    </row>
    <row r="919" spans="1:2" ht="12.75" customHeight="1" x14ac:dyDescent="0.2">
      <c r="A919" s="70"/>
      <c r="B919" s="128"/>
    </row>
    <row r="920" spans="1:2" ht="12.75" customHeight="1" x14ac:dyDescent="0.2">
      <c r="A920" s="75"/>
    </row>
    <row r="921" spans="1:2" ht="12.75" customHeight="1" x14ac:dyDescent="0.2">
      <c r="A921" s="75"/>
    </row>
    <row r="922" spans="1:2" ht="12.75" customHeight="1" x14ac:dyDescent="0.2">
      <c r="A922" s="70"/>
      <c r="B922" s="128"/>
    </row>
    <row r="923" spans="1:2" ht="12.75" customHeight="1" x14ac:dyDescent="0.2">
      <c r="A923" s="75"/>
    </row>
    <row r="924" spans="1:2" ht="12.75" customHeight="1" x14ac:dyDescent="0.2">
      <c r="A924" s="75"/>
      <c r="B924" s="129"/>
    </row>
    <row r="925" spans="1:2" ht="12.75" customHeight="1" x14ac:dyDescent="0.2">
      <c r="A925" s="70"/>
      <c r="B925" s="128"/>
    </row>
    <row r="926" spans="1:2" ht="12.75" customHeight="1" x14ac:dyDescent="0.2">
      <c r="A926" s="70"/>
      <c r="B926" s="128"/>
    </row>
    <row r="927" spans="1:2" ht="12.75" customHeight="1" x14ac:dyDescent="0.2">
      <c r="A927" s="70"/>
      <c r="B927" s="128"/>
    </row>
    <row r="928" spans="1:2" ht="12.75" customHeight="1" x14ac:dyDescent="0.2">
      <c r="A928" s="75"/>
    </row>
    <row r="929" spans="1:2" ht="12.75" customHeight="1" x14ac:dyDescent="0.2">
      <c r="A929" s="75"/>
    </row>
    <row r="930" spans="1:2" ht="12.75" customHeight="1" x14ac:dyDescent="0.2">
      <c r="A930" s="70"/>
      <c r="B930" s="128"/>
    </row>
    <row r="931" spans="1:2" ht="12.75" customHeight="1" x14ac:dyDescent="0.2">
      <c r="A931" s="75"/>
    </row>
    <row r="932" spans="1:2" ht="12.75" customHeight="1" x14ac:dyDescent="0.2">
      <c r="A932" s="75"/>
    </row>
    <row r="933" spans="1:2" ht="12.75" customHeight="1" x14ac:dyDescent="0.2">
      <c r="A933" s="70"/>
      <c r="B933" s="128"/>
    </row>
    <row r="934" spans="1:2" ht="12.75" customHeight="1" x14ac:dyDescent="0.2">
      <c r="A934" s="70"/>
      <c r="B934" s="128"/>
    </row>
    <row r="935" spans="1:2" ht="12.75" customHeight="1" x14ac:dyDescent="0.2">
      <c r="A935" s="70"/>
      <c r="B935" s="128"/>
    </row>
    <row r="936" spans="1:2" ht="12.75" customHeight="1" x14ac:dyDescent="0.2">
      <c r="A936" s="70"/>
      <c r="B936" s="128"/>
    </row>
    <row r="937" spans="1:2" ht="12.75" customHeight="1" x14ac:dyDescent="0.2">
      <c r="A937" s="70"/>
      <c r="B937" s="128"/>
    </row>
    <row r="938" spans="1:2" ht="12.75" customHeight="1" x14ac:dyDescent="0.2">
      <c r="A938" s="70"/>
      <c r="B938" s="128"/>
    </row>
    <row r="939" spans="1:2" ht="12.75" customHeight="1" x14ac:dyDescent="0.2">
      <c r="A939" s="75"/>
    </row>
    <row r="940" spans="1:2" ht="12.75" customHeight="1" x14ac:dyDescent="0.2">
      <c r="A940" s="75"/>
      <c r="B940" s="128"/>
    </row>
    <row r="941" spans="1:2" ht="12.75" customHeight="1" x14ac:dyDescent="0.2">
      <c r="A941" s="79"/>
      <c r="B941" s="128"/>
    </row>
    <row r="942" spans="1:2" ht="12.75" customHeight="1" x14ac:dyDescent="0.2">
      <c r="A942" s="70"/>
      <c r="B942" s="128"/>
    </row>
    <row r="943" spans="1:2" ht="12.75" customHeight="1" x14ac:dyDescent="0.2">
      <c r="A943" s="70"/>
      <c r="B943" s="128"/>
    </row>
    <row r="944" spans="1:2" ht="12.75" customHeight="1" x14ac:dyDescent="0.2">
      <c r="A944" s="70"/>
      <c r="B944" s="128"/>
    </row>
    <row r="945" spans="1:2" ht="12.75" customHeight="1" x14ac:dyDescent="0.2">
      <c r="A945" s="70"/>
      <c r="B945" s="128"/>
    </row>
    <row r="946" spans="1:2" ht="12.75" customHeight="1" x14ac:dyDescent="0.2">
      <c r="A946" s="70"/>
      <c r="B946" s="128"/>
    </row>
    <row r="947" spans="1:2" ht="12.75" customHeight="1" x14ac:dyDescent="0.2">
      <c r="A947" s="75"/>
    </row>
    <row r="948" spans="1:2" ht="12.75" customHeight="1" x14ac:dyDescent="0.2">
      <c r="A948" s="75"/>
    </row>
    <row r="949" spans="1:2" ht="12.75" customHeight="1" x14ac:dyDescent="0.2">
      <c r="A949" s="70"/>
      <c r="B949" s="128"/>
    </row>
    <row r="950" spans="1:2" ht="12.75" customHeight="1" x14ac:dyDescent="0.2">
      <c r="B950" s="128"/>
    </row>
    <row r="951" spans="1:2" ht="12.75" customHeight="1" x14ac:dyDescent="0.2">
      <c r="A951" s="75"/>
      <c r="B951" s="128"/>
    </row>
    <row r="952" spans="1:2" ht="12.75" customHeight="1" x14ac:dyDescent="0.2">
      <c r="A952" s="70"/>
      <c r="B952" s="128"/>
    </row>
    <row r="953" spans="1:2" ht="12.75" customHeight="1" x14ac:dyDescent="0.2">
      <c r="A953" s="70"/>
      <c r="B953" s="128"/>
    </row>
    <row r="954" spans="1:2" ht="12.75" customHeight="1" x14ac:dyDescent="0.2">
      <c r="A954" s="75"/>
      <c r="B954" s="128"/>
    </row>
    <row r="955" spans="1:2" ht="12.75" customHeight="1" x14ac:dyDescent="0.2">
      <c r="A955" s="70"/>
      <c r="B955" s="128"/>
    </row>
    <row r="956" spans="1:2" ht="12.75" customHeight="1" x14ac:dyDescent="0.2">
      <c r="B956" s="128"/>
    </row>
    <row r="957" spans="1:2" ht="12.75" customHeight="1" x14ac:dyDescent="0.2">
      <c r="A957" s="80"/>
      <c r="B957" s="125"/>
    </row>
    <row r="958" spans="1:2" ht="12.75" customHeight="1" x14ac:dyDescent="0.2">
      <c r="B958" s="128"/>
    </row>
    <row r="959" spans="1:2" ht="12.75" customHeight="1" x14ac:dyDescent="0.2">
      <c r="A959" s="75"/>
      <c r="B959" s="125"/>
    </row>
    <row r="960" spans="1:2" ht="12.75" customHeight="1" x14ac:dyDescent="0.2">
      <c r="A960" s="75"/>
    </row>
    <row r="961" spans="1:2" ht="12.75" customHeight="1" x14ac:dyDescent="0.2">
      <c r="A961" s="75"/>
    </row>
    <row r="962" spans="1:2" ht="12.75" customHeight="1" x14ac:dyDescent="0.2">
      <c r="A962" s="70"/>
      <c r="B962" s="128"/>
    </row>
    <row r="963" spans="1:2" ht="12.75" customHeight="1" x14ac:dyDescent="0.2">
      <c r="A963" s="70"/>
      <c r="B963" s="128"/>
    </row>
    <row r="964" spans="1:2" ht="12.75" customHeight="1" x14ac:dyDescent="0.2">
      <c r="A964" s="75"/>
    </row>
    <row r="965" spans="1:2" ht="12.75" customHeight="1" x14ac:dyDescent="0.2">
      <c r="A965" s="75"/>
    </row>
    <row r="966" spans="1:2" ht="12.75" customHeight="1" x14ac:dyDescent="0.2">
      <c r="A966" s="70"/>
      <c r="B966" s="128"/>
    </row>
    <row r="967" spans="1:2" ht="12.75" customHeight="1" x14ac:dyDescent="0.2">
      <c r="A967" s="70"/>
      <c r="B967" s="128"/>
    </row>
    <row r="968" spans="1:2" ht="12.75" customHeight="1" x14ac:dyDescent="0.2">
      <c r="A968" s="70"/>
      <c r="B968" s="128"/>
    </row>
    <row r="969" spans="1:2" ht="12.75" customHeight="1" x14ac:dyDescent="0.2">
      <c r="A969" s="70"/>
      <c r="B969" s="128"/>
    </row>
    <row r="970" spans="1:2" ht="12.75" customHeight="1" x14ac:dyDescent="0.2">
      <c r="A970" s="70"/>
      <c r="B970" s="128"/>
    </row>
    <row r="971" spans="1:2" ht="12.75" customHeight="1" x14ac:dyDescent="0.2">
      <c r="A971" s="75"/>
    </row>
    <row r="972" spans="1:2" ht="12.75" customHeight="1" x14ac:dyDescent="0.2">
      <c r="A972" s="75"/>
    </row>
    <row r="973" spans="1:2" ht="12.75" customHeight="1" x14ac:dyDescent="0.2">
      <c r="A973" s="70"/>
      <c r="B973" s="128"/>
    </row>
    <row r="974" spans="1:2" ht="12.75" customHeight="1" x14ac:dyDescent="0.2">
      <c r="A974" s="70"/>
      <c r="B974" s="128"/>
    </row>
    <row r="975" spans="1:2" ht="12.75" customHeight="1" x14ac:dyDescent="0.2">
      <c r="A975" s="70"/>
      <c r="B975" s="128"/>
    </row>
    <row r="976" spans="1:2" ht="12.75" customHeight="1" x14ac:dyDescent="0.2">
      <c r="A976" s="70"/>
      <c r="B976" s="128"/>
    </row>
    <row r="977" spans="1:2" ht="12.75" customHeight="1" x14ac:dyDescent="0.2">
      <c r="A977" s="70"/>
      <c r="B977" s="128"/>
    </row>
    <row r="978" spans="1:2" ht="12.75" customHeight="1" x14ac:dyDescent="0.2">
      <c r="A978" s="63"/>
      <c r="B978" s="125"/>
    </row>
    <row r="979" spans="1:2" ht="12.75" customHeight="1" x14ac:dyDescent="0.2">
      <c r="A979" s="70"/>
      <c r="B979" s="128"/>
    </row>
    <row r="980" spans="1:2" ht="12.75" customHeight="1" x14ac:dyDescent="0.2">
      <c r="A980" s="75"/>
      <c r="B980" s="125"/>
    </row>
    <row r="981" spans="1:2" ht="12.75" customHeight="1" x14ac:dyDescent="0.2">
      <c r="A981" s="75"/>
    </row>
    <row r="982" spans="1:2" ht="12.75" customHeight="1" x14ac:dyDescent="0.2">
      <c r="A982" s="75"/>
    </row>
    <row r="983" spans="1:2" ht="12.75" customHeight="1" x14ac:dyDescent="0.2">
      <c r="A983" s="70"/>
      <c r="B983" s="128"/>
    </row>
    <row r="984" spans="1:2" ht="12.75" customHeight="1" x14ac:dyDescent="0.2">
      <c r="A984" s="70"/>
      <c r="B984" s="128"/>
    </row>
    <row r="985" spans="1:2" ht="12.75" customHeight="1" x14ac:dyDescent="0.2">
      <c r="A985" s="75"/>
    </row>
    <row r="986" spans="1:2" ht="12.75" customHeight="1" x14ac:dyDescent="0.2">
      <c r="A986" s="70"/>
      <c r="B986" s="128"/>
    </row>
    <row r="987" spans="1:2" ht="12.75" customHeight="1" x14ac:dyDescent="0.2">
      <c r="A987" s="75"/>
    </row>
    <row r="988" spans="1:2" ht="12.75" customHeight="1" x14ac:dyDescent="0.2">
      <c r="A988" s="75"/>
    </row>
    <row r="989" spans="1:2" ht="12.75" customHeight="1" x14ac:dyDescent="0.2">
      <c r="A989" s="70"/>
      <c r="B989" s="128"/>
    </row>
    <row r="990" spans="1:2" ht="12.75" customHeight="1" x14ac:dyDescent="0.2">
      <c r="A990" s="70"/>
      <c r="B990" s="128"/>
    </row>
    <row r="991" spans="1:2" ht="12.75" customHeight="1" x14ac:dyDescent="0.2">
      <c r="A991" s="75"/>
    </row>
    <row r="992" spans="1:2" ht="12.75" customHeight="1" x14ac:dyDescent="0.2">
      <c r="A992" s="75"/>
    </row>
    <row r="993" spans="1:2" ht="12.75" customHeight="1" x14ac:dyDescent="0.2">
      <c r="A993" s="70"/>
      <c r="B993" s="128"/>
    </row>
    <row r="994" spans="1:2" ht="12.75" customHeight="1" x14ac:dyDescent="0.2">
      <c r="A994" s="74"/>
    </row>
    <row r="995" spans="1:2" ht="12.75" customHeight="1" x14ac:dyDescent="0.2"/>
    <row r="996" spans="1:2" ht="12.75" customHeight="1" x14ac:dyDescent="0.2">
      <c r="A996" s="63"/>
      <c r="B996" s="125"/>
    </row>
    <row r="997" spans="1:2" ht="12.75" customHeight="1" x14ac:dyDescent="0.2"/>
    <row r="998" spans="1:2" ht="12.75" customHeight="1" x14ac:dyDescent="0.2">
      <c r="A998" s="63"/>
      <c r="B998" s="123"/>
    </row>
    <row r="999" spans="1:2" ht="12.75" customHeight="1" x14ac:dyDescent="0.2"/>
    <row r="1000" spans="1:2" ht="12.75" customHeight="1" x14ac:dyDescent="0.2"/>
    <row r="1001" spans="1:2" ht="12.75" customHeight="1" x14ac:dyDescent="0.2">
      <c r="A1001" s="76"/>
      <c r="B1001" s="123"/>
    </row>
    <row r="1002" spans="1:2" ht="12.75" customHeight="1" x14ac:dyDescent="0.2"/>
    <row r="1003" spans="1:2" ht="12.75" customHeight="1" x14ac:dyDescent="0.2">
      <c r="A1003" s="76"/>
      <c r="B1003" s="123"/>
    </row>
    <row r="1004" spans="1:2" ht="12.75" customHeight="1" x14ac:dyDescent="0.2"/>
    <row r="1005" spans="1:2" ht="12.75" customHeight="1" x14ac:dyDescent="0.2">
      <c r="A1005" s="72"/>
      <c r="B1005" s="121"/>
    </row>
    <row r="1006" spans="1:2" ht="12.75" customHeight="1" x14ac:dyDescent="0.2">
      <c r="A1006" s="73"/>
      <c r="B1006" s="122"/>
    </row>
    <row r="1007" spans="1:2" ht="12.75" customHeight="1" x14ac:dyDescent="0.2"/>
    <row r="1008" spans="1:2" ht="12.75" customHeight="1" x14ac:dyDescent="0.2">
      <c r="A1008" s="63"/>
      <c r="B1008" s="123"/>
    </row>
    <row r="1009" spans="1:2" ht="12.75" customHeight="1" x14ac:dyDescent="0.2"/>
    <row r="1010" spans="1:2" ht="12.75" customHeight="1" x14ac:dyDescent="0.2">
      <c r="A1010" s="63"/>
      <c r="B1010" s="123"/>
    </row>
    <row r="1011" spans="1:2" ht="12.75" customHeight="1" x14ac:dyDescent="0.2"/>
    <row r="1012" spans="1:2" ht="12.75" customHeight="1" x14ac:dyDescent="0.2">
      <c r="A1012" s="72"/>
      <c r="B1012" s="121"/>
    </row>
    <row r="1013" spans="1:2" ht="12.75" customHeight="1" x14ac:dyDescent="0.2">
      <c r="A1013" s="73"/>
      <c r="B1013" s="122"/>
    </row>
    <row r="1014" spans="1:2" ht="12.75" customHeight="1" x14ac:dyDescent="0.2"/>
    <row r="1015" spans="1:2" ht="12.75" customHeight="1" x14ac:dyDescent="0.2">
      <c r="A1015" s="63"/>
      <c r="B1015" s="123"/>
    </row>
    <row r="1016" spans="1:2" ht="12.75" customHeight="1" x14ac:dyDescent="0.2"/>
    <row r="1017" spans="1:2" ht="12.75" customHeight="1" x14ac:dyDescent="0.2">
      <c r="A1017" s="63"/>
      <c r="B1017" s="123"/>
    </row>
    <row r="1018" spans="1:2" ht="12.75" customHeight="1" x14ac:dyDescent="0.2"/>
    <row r="1019" spans="1:2" ht="12.75" customHeight="1" x14ac:dyDescent="0.2">
      <c r="A1019" s="72"/>
      <c r="B1019" s="121"/>
    </row>
    <row r="1020" spans="1:2" ht="12.75" customHeight="1" x14ac:dyDescent="0.2">
      <c r="A1020" s="73"/>
      <c r="B1020" s="122"/>
    </row>
    <row r="1021" spans="1:2" ht="12.75" customHeight="1" x14ac:dyDescent="0.2"/>
    <row r="1022" spans="1:2" ht="12.75" customHeight="1" x14ac:dyDescent="0.2">
      <c r="A1022" s="63"/>
      <c r="B1022" s="123"/>
    </row>
    <row r="1023" spans="1:2" ht="12.75" customHeight="1" x14ac:dyDescent="0.2"/>
    <row r="1024" spans="1:2" ht="12.75" customHeight="1" x14ac:dyDescent="0.2">
      <c r="A1024" s="63"/>
      <c r="B1024" s="123"/>
    </row>
    <row r="1025" spans="1:2" ht="12.75" customHeight="1" x14ac:dyDescent="0.2"/>
    <row r="1026" spans="1:2" ht="12.75" customHeight="1" x14ac:dyDescent="0.2">
      <c r="A1026" s="72"/>
      <c r="B1026" s="121"/>
    </row>
    <row r="1027" spans="1:2" ht="12.75" customHeight="1" x14ac:dyDescent="0.2">
      <c r="A1027" s="73"/>
      <c r="B1027" s="122"/>
    </row>
    <row r="1028" spans="1:2" ht="12.75" customHeight="1" x14ac:dyDescent="0.2">
      <c r="A1028" s="73"/>
      <c r="B1028" s="122"/>
    </row>
    <row r="1029" spans="1:2" ht="12.75" customHeight="1" x14ac:dyDescent="0.2">
      <c r="A1029" s="73"/>
      <c r="B1029" s="122"/>
    </row>
    <row r="1030" spans="1:2" ht="12.75" customHeight="1" x14ac:dyDescent="0.2">
      <c r="A1030" s="73"/>
      <c r="B1030" s="122"/>
    </row>
    <row r="1031" spans="1:2" ht="12.75" customHeight="1" x14ac:dyDescent="0.2">
      <c r="A1031" s="73"/>
      <c r="B1031" s="122"/>
    </row>
    <row r="1032" spans="1:2" ht="12.75" customHeight="1" x14ac:dyDescent="0.2"/>
    <row r="1033" spans="1:2" ht="12.75" customHeight="1" x14ac:dyDescent="0.2">
      <c r="A1033" s="63"/>
      <c r="B1033" s="123"/>
    </row>
    <row r="1034" spans="1:2" ht="12.75" customHeight="1" x14ac:dyDescent="0.2"/>
    <row r="1035" spans="1:2" ht="12.75" customHeight="1" x14ac:dyDescent="0.2">
      <c r="A1035" s="63"/>
      <c r="B1035" s="123"/>
    </row>
    <row r="1036" spans="1:2" ht="12.75" customHeight="1" x14ac:dyDescent="0.2"/>
    <row r="1037" spans="1:2" ht="12.75" customHeight="1" x14ac:dyDescent="0.2">
      <c r="A1037" s="72"/>
      <c r="B1037" s="121"/>
    </row>
    <row r="1038" spans="1:2" ht="12.75" customHeight="1" x14ac:dyDescent="0.2">
      <c r="A1038" s="73"/>
      <c r="B1038" s="122"/>
    </row>
    <row r="1039" spans="1:2" ht="12.75" customHeight="1" x14ac:dyDescent="0.2">
      <c r="A1039" s="73"/>
      <c r="B1039" s="122"/>
    </row>
    <row r="1040" spans="1:2" ht="12.75" customHeight="1" x14ac:dyDescent="0.2"/>
    <row r="1041" spans="1:2" ht="12.75" customHeight="1" x14ac:dyDescent="0.2">
      <c r="A1041" s="63"/>
      <c r="B1041" s="123"/>
    </row>
    <row r="1042" spans="1:2" ht="12.75" customHeight="1" x14ac:dyDescent="0.2"/>
    <row r="1043" spans="1:2" ht="12.75" customHeight="1" x14ac:dyDescent="0.2">
      <c r="A1043" s="63"/>
      <c r="B1043" s="123"/>
    </row>
    <row r="1044" spans="1:2" ht="12.75" customHeight="1" x14ac:dyDescent="0.2"/>
    <row r="1045" spans="1:2" ht="12.75" customHeight="1" x14ac:dyDescent="0.2">
      <c r="A1045" s="72"/>
      <c r="B1045" s="121"/>
    </row>
    <row r="1046" spans="1:2" ht="12.75" customHeight="1" x14ac:dyDescent="0.2">
      <c r="A1046" s="73"/>
      <c r="B1046" s="122"/>
    </row>
    <row r="1047" spans="1:2" ht="12.75" customHeight="1" x14ac:dyDescent="0.2">
      <c r="A1047" s="73"/>
      <c r="B1047" s="122"/>
    </row>
    <row r="1048" spans="1:2" ht="12.75" customHeight="1" x14ac:dyDescent="0.2"/>
    <row r="1049" spans="1:2" ht="12.75" customHeight="1" x14ac:dyDescent="0.2">
      <c r="A1049" s="63"/>
      <c r="B1049" s="123"/>
    </row>
    <row r="1050" spans="1:2" ht="12.75" customHeight="1" x14ac:dyDescent="0.2"/>
    <row r="1051" spans="1:2" ht="12.75" customHeight="1" x14ac:dyDescent="0.2">
      <c r="A1051" s="63"/>
      <c r="B1051" s="123"/>
    </row>
    <row r="1052" spans="1:2" ht="12.75" customHeight="1" x14ac:dyDescent="0.2"/>
    <row r="1053" spans="1:2" ht="12.75" customHeight="1" x14ac:dyDescent="0.2">
      <c r="A1053" s="72"/>
      <c r="B1053" s="121"/>
    </row>
    <row r="1054" spans="1:2" ht="12.75" customHeight="1" x14ac:dyDescent="0.2">
      <c r="A1054" s="73"/>
      <c r="B1054" s="122"/>
    </row>
    <row r="1055" spans="1:2" ht="12.75" customHeight="1" x14ac:dyDescent="0.2">
      <c r="A1055" s="73"/>
      <c r="B1055" s="122"/>
    </row>
    <row r="1056" spans="1:2" ht="12.75" customHeight="1" x14ac:dyDescent="0.2">
      <c r="A1056" s="73"/>
      <c r="B1056" s="122"/>
    </row>
    <row r="1057" spans="1:2" ht="12.75" customHeight="1" x14ac:dyDescent="0.2">
      <c r="A1057" s="73"/>
      <c r="B1057" s="122"/>
    </row>
    <row r="1058" spans="1:2" ht="12.75" customHeight="1" x14ac:dyDescent="0.2">
      <c r="A1058" s="73"/>
      <c r="B1058" s="122"/>
    </row>
    <row r="1059" spans="1:2" ht="12.75" customHeight="1" x14ac:dyDescent="0.2">
      <c r="A1059" s="73"/>
      <c r="B1059" s="122"/>
    </row>
    <row r="1060" spans="1:2" ht="12.75" customHeight="1" x14ac:dyDescent="0.2">
      <c r="A1060" s="73"/>
      <c r="B1060" s="122"/>
    </row>
    <row r="1061" spans="1:2" ht="12.75" customHeight="1" x14ac:dyDescent="0.2">
      <c r="A1061" s="73"/>
      <c r="B1061" s="122"/>
    </row>
    <row r="1062" spans="1:2" ht="12.75" customHeight="1" x14ac:dyDescent="0.2">
      <c r="A1062" s="73"/>
      <c r="B1062" s="122"/>
    </row>
    <row r="1063" spans="1:2" ht="12.75" customHeight="1" x14ac:dyDescent="0.2">
      <c r="A1063" s="73"/>
      <c r="B1063" s="122"/>
    </row>
    <row r="1064" spans="1:2" ht="12.75" customHeight="1" x14ac:dyDescent="0.2"/>
    <row r="1065" spans="1:2" ht="12.75" customHeight="1" x14ac:dyDescent="0.2">
      <c r="A1065" s="63"/>
      <c r="B1065" s="123"/>
    </row>
    <row r="1066" spans="1:2" ht="12.75" customHeight="1" x14ac:dyDescent="0.2"/>
    <row r="1067" spans="1:2" ht="12.75" customHeight="1" x14ac:dyDescent="0.2">
      <c r="A1067" s="63"/>
      <c r="B1067" s="123"/>
    </row>
    <row r="1068" spans="1:2" ht="12.75" customHeight="1" x14ac:dyDescent="0.2"/>
    <row r="1069" spans="1:2" ht="12.75" customHeight="1" x14ac:dyDescent="0.2">
      <c r="A1069" s="72"/>
      <c r="B1069" s="121"/>
    </row>
    <row r="1070" spans="1:2" ht="12.75" customHeight="1" x14ac:dyDescent="0.2">
      <c r="A1070" s="73"/>
      <c r="B1070" s="122"/>
    </row>
    <row r="1071" spans="1:2" ht="12.75" customHeight="1" x14ac:dyDescent="0.2">
      <c r="A1071" s="73"/>
      <c r="B1071" s="122"/>
    </row>
    <row r="1072" spans="1:2" ht="12.75" customHeight="1" x14ac:dyDescent="0.2">
      <c r="A1072" s="73"/>
      <c r="B1072" s="122"/>
    </row>
    <row r="1073" spans="1:2" ht="12.75" customHeight="1" x14ac:dyDescent="0.2">
      <c r="A1073" s="73"/>
      <c r="B1073" s="122"/>
    </row>
    <row r="1074" spans="1:2" ht="12.75" customHeight="1" x14ac:dyDescent="0.2">
      <c r="A1074" s="73"/>
      <c r="B1074" s="122"/>
    </row>
    <row r="1075" spans="1:2" ht="12.75" customHeight="1" x14ac:dyDescent="0.2">
      <c r="A1075" s="73"/>
      <c r="B1075" s="122"/>
    </row>
    <row r="1076" spans="1:2" ht="12.75" customHeight="1" x14ac:dyDescent="0.2"/>
    <row r="1077" spans="1:2" ht="12.75" customHeight="1" x14ac:dyDescent="0.2">
      <c r="A1077" s="63"/>
      <c r="B1077" s="123"/>
    </row>
    <row r="1078" spans="1:2" ht="12.75" customHeight="1" x14ac:dyDescent="0.2"/>
    <row r="1079" spans="1:2" ht="12.75" customHeight="1" x14ac:dyDescent="0.2">
      <c r="A1079" s="63"/>
      <c r="B1079" s="123"/>
    </row>
    <row r="1080" spans="1:2" ht="12.75" customHeight="1" x14ac:dyDescent="0.2"/>
    <row r="1081" spans="1:2" ht="12.75" customHeight="1" x14ac:dyDescent="0.2">
      <c r="A1081" s="72"/>
      <c r="B1081" s="121"/>
    </row>
    <row r="1082" spans="1:2" ht="12.75" customHeight="1" x14ac:dyDescent="0.2">
      <c r="A1082" s="73"/>
      <c r="B1082" s="122"/>
    </row>
    <row r="1083" spans="1:2" ht="12.75" customHeight="1" x14ac:dyDescent="0.2">
      <c r="A1083" s="73"/>
      <c r="B1083" s="122"/>
    </row>
    <row r="1084" spans="1:2" ht="12.75" customHeight="1" x14ac:dyDescent="0.2">
      <c r="A1084" s="73"/>
      <c r="B1084" s="122"/>
    </row>
    <row r="1085" spans="1:2" ht="12.75" customHeight="1" x14ac:dyDescent="0.2"/>
    <row r="1086" spans="1:2" ht="12.75" customHeight="1" x14ac:dyDescent="0.2"/>
    <row r="1087" spans="1:2" ht="12.75" customHeight="1" x14ac:dyDescent="0.2">
      <c r="A1087" s="63"/>
      <c r="B1087" s="123"/>
    </row>
    <row r="1088" spans="1:2" ht="12.75" customHeight="1" x14ac:dyDescent="0.2"/>
    <row r="1089" spans="1:2" ht="12.75" customHeight="1" x14ac:dyDescent="0.2">
      <c r="A1089" s="63"/>
      <c r="B1089" s="123"/>
    </row>
    <row r="1090" spans="1:2" ht="12.75" customHeight="1" x14ac:dyDescent="0.2"/>
    <row r="1091" spans="1:2" ht="12.75" customHeight="1" x14ac:dyDescent="0.2">
      <c r="A1091" s="72"/>
      <c r="B1091" s="121"/>
    </row>
    <row r="1092" spans="1:2" ht="12.75" customHeight="1" x14ac:dyDescent="0.2">
      <c r="A1092" s="73"/>
      <c r="B1092" s="122"/>
    </row>
    <row r="1093" spans="1:2" ht="12.75" customHeight="1" x14ac:dyDescent="0.2"/>
    <row r="1094" spans="1:2" ht="12.75" customHeight="1" x14ac:dyDescent="0.2">
      <c r="A1094" s="63"/>
      <c r="B1094" s="123"/>
    </row>
    <row r="1095" spans="1:2" ht="12.75" customHeight="1" x14ac:dyDescent="0.2"/>
    <row r="1096" spans="1:2" ht="12.75" customHeight="1" x14ac:dyDescent="0.2">
      <c r="A1096" s="63"/>
      <c r="B1096" s="123"/>
    </row>
    <row r="1097" spans="1:2" ht="12.75" customHeight="1" x14ac:dyDescent="0.2"/>
    <row r="1098" spans="1:2" ht="12.75" customHeight="1" x14ac:dyDescent="0.2">
      <c r="A1098" s="72"/>
      <c r="B1098" s="121"/>
    </row>
    <row r="1099" spans="1:2" ht="12.75" customHeight="1" x14ac:dyDescent="0.2">
      <c r="A1099" s="73"/>
      <c r="B1099" s="122"/>
    </row>
    <row r="1100" spans="1:2" ht="12.75" customHeight="1" x14ac:dyDescent="0.2">
      <c r="A1100" s="73"/>
      <c r="B1100" s="122"/>
    </row>
    <row r="1101" spans="1:2" ht="12.75" customHeight="1" x14ac:dyDescent="0.2"/>
    <row r="1102" spans="1:2" ht="12.75" customHeight="1" x14ac:dyDescent="0.2">
      <c r="A1102" s="63"/>
      <c r="B1102" s="123"/>
    </row>
    <row r="1103" spans="1:2" ht="12.75" customHeight="1" x14ac:dyDescent="0.2"/>
    <row r="1104" spans="1:2" ht="12.75" customHeight="1" x14ac:dyDescent="0.2">
      <c r="A1104" s="63"/>
      <c r="B1104" s="123"/>
    </row>
    <row r="1105" spans="1:2" ht="12.75" customHeight="1" x14ac:dyDescent="0.2"/>
    <row r="1106" spans="1:2" ht="12.75" customHeight="1" x14ac:dyDescent="0.2">
      <c r="A1106" s="72"/>
      <c r="B1106" s="121"/>
    </row>
    <row r="1107" spans="1:2" ht="12.75" customHeight="1" x14ac:dyDescent="0.2">
      <c r="A1107" s="73"/>
      <c r="B1107" s="122"/>
    </row>
    <row r="1108" spans="1:2" ht="12.75" customHeight="1" x14ac:dyDescent="0.2">
      <c r="A1108" s="73"/>
      <c r="B1108" s="122"/>
    </row>
    <row r="1109" spans="1:2" ht="12.75" customHeight="1" x14ac:dyDescent="0.2">
      <c r="A1109" s="73"/>
      <c r="B1109" s="122"/>
    </row>
    <row r="1110" spans="1:2" ht="12.75" customHeight="1" x14ac:dyDescent="0.2">
      <c r="A1110" s="73"/>
      <c r="B1110" s="122"/>
    </row>
    <row r="1111" spans="1:2" ht="12.75" customHeight="1" x14ac:dyDescent="0.2">
      <c r="A1111" s="73"/>
      <c r="B1111" s="122"/>
    </row>
    <row r="1112" spans="1:2" ht="12.75" customHeight="1" x14ac:dyDescent="0.2">
      <c r="A1112" s="73"/>
      <c r="B1112" s="122"/>
    </row>
    <row r="1113" spans="1:2" ht="12.75" customHeight="1" x14ac:dyDescent="0.2">
      <c r="A1113" s="73"/>
      <c r="B1113" s="122"/>
    </row>
    <row r="1114" spans="1:2" ht="12.75" customHeight="1" x14ac:dyDescent="0.2">
      <c r="A1114" s="73"/>
      <c r="B1114" s="122"/>
    </row>
    <row r="1115" spans="1:2" ht="12.75" customHeight="1" x14ac:dyDescent="0.2">
      <c r="A1115" s="73"/>
      <c r="B1115" s="122"/>
    </row>
    <row r="1116" spans="1:2" ht="12.75" customHeight="1" x14ac:dyDescent="0.2">
      <c r="A1116" s="73"/>
      <c r="B1116" s="122"/>
    </row>
    <row r="1117" spans="1:2" ht="12.75" customHeight="1" x14ac:dyDescent="0.2">
      <c r="A1117" s="73"/>
      <c r="B1117" s="122"/>
    </row>
    <row r="1118" spans="1:2" ht="12.75" customHeight="1" x14ac:dyDescent="0.2"/>
    <row r="1119" spans="1:2" ht="12.75" customHeight="1" x14ac:dyDescent="0.2"/>
    <row r="1120" spans="1:2" ht="12.75" customHeight="1" x14ac:dyDescent="0.2">
      <c r="A1120" s="63"/>
      <c r="B1120" s="123"/>
    </row>
    <row r="1121" spans="1:2" ht="12.75" customHeight="1" x14ac:dyDescent="0.2"/>
    <row r="1122" spans="1:2" ht="12.75" customHeight="1" x14ac:dyDescent="0.2">
      <c r="A1122" s="63"/>
      <c r="B1122" s="123"/>
    </row>
  </sheetData>
  <mergeCells count="1">
    <mergeCell ref="A1:G1"/>
  </mergeCells>
  <phoneticPr fontId="0" type="noConversion"/>
  <printOptions horizontalCentered="1"/>
  <pageMargins left="0.19685039370078741" right="0.19685039370078741" top="0.43307086614173229" bottom="0.43307086614173229" header="0.51181102362204722" footer="0.31496062992125984"/>
  <pageSetup paperSize="9" scale="93" firstPageNumber="460" orientation="portrait" useFirstPageNumber="1" r:id="rId1"/>
  <headerFooter alignWithMargins="0">
    <oddFooter>&amp;C&amp;P</oddFooter>
  </headerFooter>
  <rowBreaks count="9" manualBreakCount="9">
    <brk id="61" max="6" man="1"/>
    <brk id="119" max="6" man="1"/>
    <brk id="178" max="6" man="1"/>
    <brk id="230" max="6" man="1"/>
    <brk id="285" max="6" man="1"/>
    <brk id="341" max="6" man="1"/>
    <brk id="396" max="6" man="1"/>
    <brk id="455" max="6" man="1"/>
    <brk id="512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287DF085-5059-43DD-8CE5-F5D1C5CFEF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8</vt:i4>
      </vt:variant>
    </vt:vector>
  </HeadingPairs>
  <TitlesOfParts>
    <vt:vector size="13" baseType="lpstr">
      <vt:lpstr>bilanca</vt:lpstr>
      <vt:lpstr>prihodi</vt:lpstr>
      <vt:lpstr>rashodi-opći dio</vt:lpstr>
      <vt:lpstr>račun financiranja</vt:lpstr>
      <vt:lpstr>posebni dio</vt:lpstr>
      <vt:lpstr>'posebni dio'!Ispis_naslova</vt:lpstr>
      <vt:lpstr>'račun financiranja'!Ispis_naslova</vt:lpstr>
      <vt:lpstr>'rashodi-opći dio'!Ispis_naslova</vt:lpstr>
      <vt:lpstr>bilanca!Podrucje_ispisa</vt:lpstr>
      <vt:lpstr>'posebni dio'!Podrucje_ispisa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Kotaran Brekalo</dc:creator>
  <cp:lastModifiedBy>Katarina Nesterović</cp:lastModifiedBy>
  <cp:lastPrinted>2019-09-05T14:25:41Z</cp:lastPrinted>
  <dcterms:created xsi:type="dcterms:W3CDTF">2001-11-29T15:00:47Z</dcterms:created>
  <dcterms:modified xsi:type="dcterms:W3CDTF">2019-09-05T14:26:36Z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3ebb6b86-fd99-494c-ab64-4a8b1ef1d41d</vt:lpwstr>
  </property>
  <property fmtid="{D5CDD505-2E9C-101B-9397-08002B2CF9AE}" pid="3" name="bjSaver">
    <vt:lpwstr>p2W8x14KuiHyYkpvwPip9IXzaci0QZT4</vt:lpwstr>
  </property>
  <property fmtid="{D5CDD505-2E9C-101B-9397-08002B2CF9AE}" pid="4" name="bjDocumentSecurityLabel">
    <vt:lpwstr>NEKLASIFICIRANO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policy="5c3d8ea1-31d6-40da-856a-ae7869ea61fe" origin="userSelected" xmlns="http://www.boldonj</vt:lpwstr>
  </property>
  <property fmtid="{D5CDD505-2E9C-101B-9397-08002B2CF9AE}" pid="6" name="bjDocumentLabelXML-0">
    <vt:lpwstr>ames.com/2008/01/sie/internal/label"&gt;&lt;element uid="937e288e-3614-44b9-bb31-237331b81634" value="" /&gt;&lt;/sisl&gt;</vt:lpwstr>
  </property>
  <property fmtid="{D5CDD505-2E9C-101B-9397-08002B2CF9AE}" pid="7" name="BExAnalyzer_OldName">
    <vt:lpwstr>5.1.FZOEU- Izvršenje financijskog plana za 1-6 2019.xlsx</vt:lpwstr>
  </property>
</Properties>
</file>